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a8773bfc565fae9/ドキュメント/kctimetable/excel/"/>
    </mc:Choice>
  </mc:AlternateContent>
  <xr:revisionPtr revIDLastSave="1" documentId="8_{F858AAAF-22B7-475A-92C0-EC14D2FF0436}" xr6:coauthVersionLast="47" xr6:coauthVersionMax="47" xr10:uidLastSave="{FCC614C6-2B1F-422A-BD2E-D61EFCFFDD33}"/>
  <bookViews>
    <workbookView xWindow="9072" yWindow="672" windowWidth="13968" windowHeight="10824" xr2:uid="{31865C9C-8DA3-495C-897C-31125F448EC0}"/>
  </bookViews>
  <sheets>
    <sheet name="sheet1" sheetId="12" r:id="rId1"/>
    <sheet name="Sheet2" sheetId="22" r:id="rId2"/>
    <sheet name="sheet3" sheetId="23" r:id="rId3"/>
  </sheets>
  <definedNames>
    <definedName name="A">#REF!</definedName>
    <definedName name="B">#REF!</definedName>
    <definedName name="表①">#REF!</definedName>
    <definedName name="表②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6" i="22" l="1"/>
  <c r="Q7" i="22"/>
  <c r="B11" i="23"/>
  <c r="B10" i="23"/>
  <c r="B9" i="23"/>
  <c r="B8" i="23"/>
  <c r="B7" i="23"/>
  <c r="B6" i="23"/>
  <c r="B5" i="23"/>
  <c r="Q10" i="22"/>
  <c r="R10" i="22"/>
  <c r="Q13" i="22"/>
  <c r="R13" i="22"/>
  <c r="Q16" i="22"/>
  <c r="R16" i="22"/>
  <c r="Q19" i="22"/>
  <c r="R19" i="22"/>
  <c r="Q22" i="22"/>
  <c r="R22" i="22"/>
  <c r="Q25" i="22"/>
  <c r="R25" i="22"/>
  <c r="Q28" i="22"/>
  <c r="R28" i="22"/>
  <c r="R7" i="22"/>
  <c r="M5" i="22"/>
  <c r="L5" i="22"/>
  <c r="L8" i="22"/>
  <c r="M8" i="22"/>
  <c r="N8" i="22"/>
  <c r="O8" i="22"/>
  <c r="L9" i="22"/>
  <c r="M9" i="22"/>
  <c r="N9" i="22"/>
  <c r="O9" i="22"/>
  <c r="D10" i="22"/>
  <c r="E10" i="22"/>
  <c r="F10" i="22"/>
  <c r="G10" i="22"/>
  <c r="M10" i="22" s="1"/>
  <c r="H10" i="22"/>
  <c r="I10" i="22"/>
  <c r="J10" i="22"/>
  <c r="K10" i="22"/>
  <c r="L10" i="22"/>
  <c r="N10" i="22"/>
  <c r="O10" i="22"/>
  <c r="L11" i="22"/>
  <c r="M11" i="22"/>
  <c r="N11" i="22"/>
  <c r="O11" i="22"/>
  <c r="L12" i="22"/>
  <c r="M12" i="22"/>
  <c r="N12" i="22"/>
  <c r="O12" i="22"/>
  <c r="D13" i="22"/>
  <c r="E13" i="22"/>
  <c r="F13" i="22"/>
  <c r="G13" i="22"/>
  <c r="M13" i="22" s="1"/>
  <c r="H13" i="22"/>
  <c r="I13" i="22"/>
  <c r="L13" i="22" s="1"/>
  <c r="J13" i="22"/>
  <c r="K13" i="22"/>
  <c r="N13" i="22"/>
  <c r="L14" i="22"/>
  <c r="M14" i="22"/>
  <c r="N14" i="22"/>
  <c r="O14" i="22"/>
  <c r="L15" i="22"/>
  <c r="M15" i="22"/>
  <c r="N15" i="22"/>
  <c r="O15" i="22"/>
  <c r="D16" i="22"/>
  <c r="E16" i="22"/>
  <c r="F16" i="22"/>
  <c r="G16" i="22"/>
  <c r="M16" i="22" s="1"/>
  <c r="H16" i="22"/>
  <c r="I16" i="22"/>
  <c r="J16" i="22"/>
  <c r="K16" i="22"/>
  <c r="L16" i="22"/>
  <c r="N16" i="22"/>
  <c r="O16" i="22"/>
  <c r="L17" i="22"/>
  <c r="M17" i="22"/>
  <c r="N17" i="22"/>
  <c r="O17" i="22"/>
  <c r="L18" i="22"/>
  <c r="M18" i="22"/>
  <c r="N18" i="22"/>
  <c r="O18" i="22"/>
  <c r="D19" i="22"/>
  <c r="E19" i="22"/>
  <c r="F19" i="22"/>
  <c r="G19" i="22"/>
  <c r="M19" i="22" s="1"/>
  <c r="H19" i="22"/>
  <c r="I19" i="22"/>
  <c r="L19" i="22" s="1"/>
  <c r="J19" i="22"/>
  <c r="K19" i="22"/>
  <c r="N19" i="22"/>
  <c r="L20" i="22"/>
  <c r="M20" i="22"/>
  <c r="N20" i="22"/>
  <c r="O20" i="22"/>
  <c r="L21" i="22"/>
  <c r="M21" i="22"/>
  <c r="N21" i="22"/>
  <c r="O21" i="22"/>
  <c r="D22" i="22"/>
  <c r="E22" i="22"/>
  <c r="F22" i="22"/>
  <c r="G22" i="22"/>
  <c r="M22" i="22" s="1"/>
  <c r="H22" i="22"/>
  <c r="I22" i="22"/>
  <c r="J22" i="22"/>
  <c r="K22" i="22"/>
  <c r="L22" i="22"/>
  <c r="N22" i="22"/>
  <c r="O22" i="22"/>
  <c r="L23" i="22"/>
  <c r="M23" i="22"/>
  <c r="N23" i="22"/>
  <c r="O23" i="22"/>
  <c r="L24" i="22"/>
  <c r="M24" i="22"/>
  <c r="N24" i="22"/>
  <c r="O24" i="22"/>
  <c r="D25" i="22"/>
  <c r="E25" i="22"/>
  <c r="F25" i="22"/>
  <c r="G25" i="22"/>
  <c r="H25" i="22"/>
  <c r="I25" i="22"/>
  <c r="L25" i="22" s="1"/>
  <c r="J25" i="22"/>
  <c r="K25" i="22"/>
  <c r="O25" i="22"/>
  <c r="D7" i="22"/>
  <c r="L6" i="22"/>
  <c r="M6" i="22"/>
  <c r="N6" i="22"/>
  <c r="O6" i="22"/>
  <c r="O5" i="22"/>
  <c r="N5" i="22"/>
  <c r="E7" i="23"/>
  <c r="F9" i="23"/>
  <c r="L9" i="23"/>
  <c r="C11" i="23"/>
  <c r="E5" i="12"/>
  <c r="C10" i="23"/>
  <c r="I8" i="23"/>
  <c r="E5" i="23"/>
  <c r="K8" i="23"/>
  <c r="K5" i="23"/>
  <c r="C8" i="23"/>
  <c r="D5" i="12"/>
  <c r="J5" i="12"/>
  <c r="I5" i="12"/>
  <c r="L11" i="23"/>
  <c r="K5" i="12"/>
  <c r="E9" i="23"/>
  <c r="D10" i="23"/>
  <c r="D5" i="23"/>
  <c r="K6" i="23"/>
  <c r="C5" i="12"/>
  <c r="I7" i="23"/>
  <c r="D9" i="23"/>
  <c r="D8" i="23"/>
  <c r="D11" i="23"/>
  <c r="E11" i="23"/>
  <c r="J5" i="23"/>
  <c r="C9" i="23"/>
  <c r="J6" i="23"/>
  <c r="F6" i="23"/>
  <c r="I6" i="23"/>
  <c r="D6" i="23"/>
  <c r="K9" i="23"/>
  <c r="F11" i="23"/>
  <c r="F5" i="23"/>
  <c r="L10" i="23"/>
  <c r="E10" i="23"/>
  <c r="E8" i="23"/>
  <c r="L5" i="23"/>
  <c r="I9" i="23"/>
  <c r="L7" i="23"/>
  <c r="J7" i="23"/>
  <c r="I5" i="23"/>
  <c r="F10" i="23"/>
  <c r="I11" i="23"/>
  <c r="L5" i="12"/>
  <c r="K11" i="23"/>
  <c r="J11" i="23"/>
  <c r="F5" i="12"/>
  <c r="E6" i="23"/>
  <c r="L8" i="23"/>
  <c r="J9" i="23"/>
  <c r="K7" i="23"/>
  <c r="K10" i="23"/>
  <c r="L6" i="23"/>
  <c r="J10" i="23"/>
  <c r="F7" i="23"/>
  <c r="C7" i="23"/>
  <c r="C6" i="23"/>
  <c r="I10" i="23"/>
  <c r="F8" i="23"/>
  <c r="C5" i="23"/>
  <c r="J8" i="23"/>
  <c r="D7" i="23"/>
  <c r="N11" i="23" l="1"/>
  <c r="N10" i="23"/>
  <c r="N9" i="23"/>
  <c r="N8" i="23"/>
  <c r="N7" i="23"/>
  <c r="N6" i="23"/>
  <c r="M11" i="23"/>
  <c r="M10" i="23"/>
  <c r="M9" i="23"/>
  <c r="M8" i="23"/>
  <c r="M7" i="23"/>
  <c r="M6" i="23"/>
  <c r="H11" i="23"/>
  <c r="H10" i="23"/>
  <c r="H9" i="23"/>
  <c r="H8" i="23"/>
  <c r="H7" i="23"/>
  <c r="P7" i="23" s="1"/>
  <c r="H6" i="23"/>
  <c r="G11" i="23"/>
  <c r="G10" i="23"/>
  <c r="O10" i="23" s="1"/>
  <c r="G9" i="23"/>
  <c r="O9" i="23" s="1"/>
  <c r="G8" i="23"/>
  <c r="G7" i="23"/>
  <c r="G6" i="23"/>
  <c r="O6" i="23" s="1"/>
  <c r="N5" i="23"/>
  <c r="J12" i="23"/>
  <c r="E12" i="23"/>
  <c r="I12" i="23"/>
  <c r="M5" i="23"/>
  <c r="F12" i="23"/>
  <c r="K12" i="23"/>
  <c r="G5" i="23"/>
  <c r="C12" i="23"/>
  <c r="H5" i="23"/>
  <c r="D12" i="23"/>
  <c r="L12" i="23"/>
  <c r="M26" i="22"/>
  <c r="N25" i="22"/>
  <c r="O19" i="22"/>
  <c r="O13" i="22"/>
  <c r="H11" i="12"/>
  <c r="H9" i="12"/>
  <c r="G11" i="12"/>
  <c r="G9" i="12"/>
  <c r="G7" i="12"/>
  <c r="H10" i="12"/>
  <c r="H8" i="12"/>
  <c r="H6" i="12"/>
  <c r="H7" i="12"/>
  <c r="G10" i="12"/>
  <c r="G8" i="12"/>
  <c r="G6" i="12"/>
  <c r="M25" i="22"/>
  <c r="N27" i="22"/>
  <c r="O27" i="22"/>
  <c r="O26" i="22"/>
  <c r="N26" i="22"/>
  <c r="O5" i="23" l="1"/>
  <c r="O8" i="23"/>
  <c r="P6" i="23"/>
  <c r="R6" i="23" s="1"/>
  <c r="O11" i="23"/>
  <c r="P9" i="23"/>
  <c r="R9" i="23" s="1"/>
  <c r="O7" i="23"/>
  <c r="R7" i="23" s="1"/>
  <c r="P8" i="23"/>
  <c r="P11" i="23"/>
  <c r="P10" i="23"/>
  <c r="R10" i="23" s="1"/>
  <c r="M12" i="23"/>
  <c r="N12" i="23"/>
  <c r="G12" i="23"/>
  <c r="P5" i="23"/>
  <c r="H12" i="23"/>
  <c r="K27" i="22"/>
  <c r="J27" i="22"/>
  <c r="I27" i="22"/>
  <c r="H27" i="22"/>
  <c r="K26" i="22"/>
  <c r="J26" i="22"/>
  <c r="I26" i="22"/>
  <c r="H26" i="22"/>
  <c r="K7" i="22"/>
  <c r="K28" i="22" s="1"/>
  <c r="J7" i="22"/>
  <c r="J28" i="22" s="1"/>
  <c r="I7" i="22"/>
  <c r="H7" i="22"/>
  <c r="F7" i="22"/>
  <c r="G7" i="22"/>
  <c r="F28" i="22"/>
  <c r="F26" i="22"/>
  <c r="G26" i="22"/>
  <c r="F27" i="22"/>
  <c r="G27" i="22"/>
  <c r="E27" i="22"/>
  <c r="D27" i="22"/>
  <c r="E26" i="22"/>
  <c r="B23" i="22"/>
  <c r="B20" i="22"/>
  <c r="B17" i="22"/>
  <c r="B14" i="22"/>
  <c r="B11" i="22"/>
  <c r="B8" i="22"/>
  <c r="E7" i="22"/>
  <c r="D28" i="22"/>
  <c r="B5" i="22"/>
  <c r="B11" i="12"/>
  <c r="B10" i="12"/>
  <c r="B9" i="12"/>
  <c r="B8" i="12"/>
  <c r="B7" i="12"/>
  <c r="B6" i="12"/>
  <c r="B5" i="12"/>
  <c r="R5" i="23" l="1"/>
  <c r="R8" i="23"/>
  <c r="R11" i="23"/>
  <c r="P12" i="23"/>
  <c r="O12" i="23"/>
  <c r="I28" i="22"/>
  <c r="O7" i="22"/>
  <c r="H28" i="22"/>
  <c r="L7" i="22"/>
  <c r="N7" i="22"/>
  <c r="N28" i="22" s="1"/>
  <c r="M7" i="22"/>
  <c r="G28" i="22"/>
  <c r="O28" i="22"/>
  <c r="L28" i="22"/>
  <c r="L27" i="22"/>
  <c r="L26" i="22"/>
  <c r="M27" i="22"/>
  <c r="E28" i="22"/>
  <c r="R12" i="23" l="1"/>
  <c r="M28" i="22"/>
  <c r="M6" i="12"/>
  <c r="L12" i="12"/>
  <c r="M9" i="12"/>
  <c r="N11" i="12"/>
  <c r="I12" i="12"/>
  <c r="M5" i="12"/>
  <c r="N6" i="12"/>
  <c r="N5" i="12"/>
  <c r="J12" i="12"/>
  <c r="C12" i="12"/>
  <c r="G5" i="12"/>
  <c r="M11" i="12"/>
  <c r="E12" i="12"/>
  <c r="N7" i="12"/>
  <c r="N8" i="12"/>
  <c r="D12" i="12"/>
  <c r="H5" i="12"/>
  <c r="H12" i="12" s="1"/>
  <c r="K12" i="12"/>
  <c r="M10" i="12"/>
  <c r="M8" i="12"/>
  <c r="F12" i="12"/>
  <c r="N9" i="12"/>
  <c r="N10" i="12"/>
  <c r="M7" i="12"/>
  <c r="P5" i="12" l="1"/>
  <c r="O5" i="12"/>
  <c r="P8" i="12"/>
  <c r="P6" i="12"/>
  <c r="O10" i="12"/>
  <c r="P7" i="12"/>
  <c r="O8" i="12"/>
  <c r="O7" i="12"/>
  <c r="O6" i="12"/>
  <c r="P10" i="12"/>
  <c r="O11" i="12"/>
  <c r="P11" i="12"/>
  <c r="N12" i="12"/>
  <c r="O9" i="12"/>
  <c r="G12" i="12"/>
  <c r="M12" i="12"/>
  <c r="P9" i="12"/>
  <c r="R9" i="12" l="1"/>
  <c r="R8" i="12"/>
  <c r="R5" i="12"/>
  <c r="R11" i="12"/>
  <c r="R7" i="12"/>
  <c r="R10" i="12"/>
  <c r="R6" i="12"/>
  <c r="O12" i="12"/>
  <c r="P12" i="12"/>
  <c r="R12" i="12" l="1"/>
</calcChain>
</file>

<file path=xl/sharedStrings.xml><?xml version="1.0" encoding="utf-8"?>
<sst xmlns="http://schemas.openxmlformats.org/spreadsheetml/2006/main" count="127" uniqueCount="41">
  <si>
    <t>曜日</t>
    <rPh sb="0" eb="2">
      <t>ヨウビ</t>
    </rPh>
    <phoneticPr fontId="1"/>
  </si>
  <si>
    <t>大人</t>
    <rPh sb="0" eb="2">
      <t>オトナ</t>
    </rPh>
    <phoneticPr fontId="1"/>
  </si>
  <si>
    <t>計</t>
    <rPh sb="0" eb="1">
      <t>ケイ</t>
    </rPh>
    <phoneticPr fontId="1"/>
  </si>
  <si>
    <t>小人</t>
    <rPh sb="0" eb="1">
      <t>ショウ</t>
    </rPh>
    <phoneticPr fontId="1"/>
  </si>
  <si>
    <t>男</t>
    <rPh sb="0" eb="1">
      <t>ダン</t>
    </rPh>
    <phoneticPr fontId="1"/>
  </si>
  <si>
    <t>女</t>
    <rPh sb="0" eb="1">
      <t>オンナ</t>
    </rPh>
    <phoneticPr fontId="1"/>
  </si>
  <si>
    <t>市外</t>
    <rPh sb="0" eb="2">
      <t>シガイ</t>
    </rPh>
    <phoneticPr fontId="1"/>
  </si>
  <si>
    <t>市内</t>
    <rPh sb="0" eb="2">
      <t>シナイ</t>
    </rPh>
    <phoneticPr fontId="1"/>
  </si>
  <si>
    <t>日</t>
    <rPh sb="0" eb="1">
      <t>ヒ</t>
    </rPh>
    <phoneticPr fontId="1"/>
  </si>
  <si>
    <t>計(A)</t>
    <rPh sb="0" eb="1">
      <t>ケイ</t>
    </rPh>
    <phoneticPr fontId="1"/>
  </si>
  <si>
    <t>小人</t>
    <rPh sb="0" eb="2">
      <t>コビト</t>
    </rPh>
    <phoneticPr fontId="1"/>
  </si>
  <si>
    <t>計(B)</t>
    <rPh sb="0" eb="1">
      <t>ケイ</t>
    </rPh>
    <phoneticPr fontId="1"/>
  </si>
  <si>
    <t>計(C=A+B)</t>
    <phoneticPr fontId="1"/>
  </si>
  <si>
    <t>男</t>
    <rPh sb="0" eb="1">
      <t>オトコ</t>
    </rPh>
    <phoneticPr fontId="1"/>
  </si>
  <si>
    <t>合計</t>
    <rPh sb="0" eb="2">
      <t>ゴウケイ</t>
    </rPh>
    <phoneticPr fontId="1"/>
  </si>
  <si>
    <t>日</t>
    <rPh sb="0" eb="1">
      <t>ヒ</t>
    </rPh>
    <phoneticPr fontId="1"/>
  </si>
  <si>
    <t>曜日</t>
    <rPh sb="0" eb="2">
      <t>ヨウビ</t>
    </rPh>
    <phoneticPr fontId="1"/>
  </si>
  <si>
    <t>毎日計</t>
    <rPh sb="0" eb="3">
      <t>マイニチケイ</t>
    </rPh>
    <phoneticPr fontId="1"/>
  </si>
  <si>
    <t>利用者</t>
    <rPh sb="0" eb="3">
      <t>リヨウシャ</t>
    </rPh>
    <phoneticPr fontId="1"/>
  </si>
  <si>
    <t>計</t>
    <rPh sb="0" eb="1">
      <t>ケイ</t>
    </rPh>
    <phoneticPr fontId="1"/>
  </si>
  <si>
    <t>午前</t>
    <rPh sb="0" eb="2">
      <t>ゴゼン</t>
    </rPh>
    <phoneticPr fontId="1"/>
  </si>
  <si>
    <t>午後</t>
    <rPh sb="0" eb="2">
      <t>ゴゴ</t>
    </rPh>
    <phoneticPr fontId="1"/>
  </si>
  <si>
    <t>小人</t>
    <rPh sb="0" eb="2">
      <t>ショウニン</t>
    </rPh>
    <phoneticPr fontId="1"/>
  </si>
  <si>
    <t>D+H</t>
    <phoneticPr fontId="1"/>
  </si>
  <si>
    <t>E+I</t>
    <phoneticPr fontId="1"/>
  </si>
  <si>
    <t>F+J</t>
    <phoneticPr fontId="1"/>
  </si>
  <si>
    <t>G+K</t>
    <phoneticPr fontId="1"/>
  </si>
  <si>
    <r>
      <rPr>
        <sz val="10"/>
        <rFont val="ＭＳ Ｐ明朝"/>
        <family val="1"/>
        <charset val="128"/>
      </rPr>
      <t>①、男</t>
    </r>
    <r>
      <rPr>
        <sz val="10"/>
        <color theme="8"/>
        <rFont val="ＭＳ Ｐ明朝"/>
        <family val="1"/>
        <charset val="128"/>
      </rPr>
      <t>　市外　</t>
    </r>
    <r>
      <rPr>
        <b/>
        <sz val="10"/>
        <color theme="8"/>
        <rFont val="ＭＳ Ｐ明朝"/>
        <family val="1"/>
        <charset val="128"/>
      </rPr>
      <t>=INDIRECT("sheet2!D"&amp;(ROW(Sheet2!D1)*3+2))+INDIRECT("sheet2!H"&amp;(ROW(Sheet2!H1)*3+2))</t>
    </r>
    <rPh sb="2" eb="3">
      <t>オトコ</t>
    </rPh>
    <rPh sb="4" eb="6">
      <t>シガイ</t>
    </rPh>
    <phoneticPr fontId="1"/>
  </si>
  <si>
    <r>
      <t>②、男　市内　</t>
    </r>
    <r>
      <rPr>
        <b/>
        <sz val="10"/>
        <rFont val="ＭＳ Ｐ明朝"/>
        <family val="1"/>
        <charset val="128"/>
      </rPr>
      <t>=INDIRECT("sheet2!D"&amp;(ROW(Sheet2!D1)*3+3))+INDIRECT("sheet2!H"&amp;(ROW(Sheet2!H1)*3+3))</t>
    </r>
    <rPh sb="2" eb="3">
      <t>オトコ</t>
    </rPh>
    <rPh sb="4" eb="6">
      <t>シナイ</t>
    </rPh>
    <phoneticPr fontId="1"/>
  </si>
  <si>
    <r>
      <rPr>
        <sz val="10"/>
        <color rgb="FFFF0000"/>
        <rFont val="ＭＳ Ｐ明朝"/>
        <family val="1"/>
        <charset val="128"/>
      </rPr>
      <t>③、女</t>
    </r>
    <r>
      <rPr>
        <sz val="10"/>
        <color theme="1"/>
        <rFont val="ＭＳ Ｐ明朝"/>
        <family val="1"/>
        <charset val="128"/>
      </rPr>
      <t>　</t>
    </r>
    <r>
      <rPr>
        <sz val="10"/>
        <color theme="8"/>
        <rFont val="ＭＳ Ｐ明朝"/>
        <family val="1"/>
        <charset val="128"/>
      </rPr>
      <t>市外　</t>
    </r>
    <r>
      <rPr>
        <b/>
        <sz val="10"/>
        <color theme="8"/>
        <rFont val="ＭＳ Ｐ明朝"/>
        <family val="1"/>
        <charset val="128"/>
      </rPr>
      <t>=INDIRECT("sheet2!E"&amp;(ROW(Sheet2!E1)*3+2))+INDIRECT("sheet2!I"&amp;(ROW(Sheet2!I1)*3+2))</t>
    </r>
    <rPh sb="2" eb="3">
      <t>オンナ</t>
    </rPh>
    <rPh sb="4" eb="6">
      <t>シガイ</t>
    </rPh>
    <phoneticPr fontId="1"/>
  </si>
  <si>
    <r>
      <rPr>
        <sz val="10"/>
        <color rgb="FFFF0000"/>
        <rFont val="ＭＳ Ｐ明朝"/>
        <family val="1"/>
        <charset val="128"/>
      </rPr>
      <t>④、女</t>
    </r>
    <r>
      <rPr>
        <sz val="10"/>
        <color theme="1"/>
        <rFont val="ＭＳ Ｐ明朝"/>
        <family val="1"/>
        <charset val="128"/>
      </rPr>
      <t>　市内　</t>
    </r>
    <r>
      <rPr>
        <b/>
        <sz val="10"/>
        <color theme="1"/>
        <rFont val="ＭＳ Ｐ明朝"/>
        <family val="1"/>
        <charset val="128"/>
      </rPr>
      <t>=INDIRECT("sheet2!E"&amp;(ROW(Sheet2!E1)*3+3))+INDIRECT("sheet2!I"&amp;(ROW(Sheet2!I1)*3+3))</t>
    </r>
    <rPh sb="2" eb="3">
      <t>オンナ</t>
    </rPh>
    <rPh sb="4" eb="6">
      <t>シナイ</t>
    </rPh>
    <phoneticPr fontId="1"/>
  </si>
  <si>
    <r>
      <rPr>
        <sz val="10"/>
        <rFont val="ＭＳ Ｐ明朝"/>
        <family val="1"/>
        <charset val="128"/>
      </rPr>
      <t>⑤、男</t>
    </r>
    <r>
      <rPr>
        <sz val="10"/>
        <color theme="8"/>
        <rFont val="ＭＳ Ｐ明朝"/>
        <family val="1"/>
        <charset val="128"/>
      </rPr>
      <t>　市外　</t>
    </r>
    <r>
      <rPr>
        <b/>
        <sz val="10"/>
        <color theme="8"/>
        <rFont val="ＭＳ Ｐ明朝"/>
        <family val="1"/>
        <charset val="128"/>
      </rPr>
      <t>=INDIRECT("sheet2!F"&amp;(ROW(Sheet2!F1)*3+2))+INDIRECT("sheet2!J"&amp;(ROW(Sheet2!J1)*3+2))</t>
    </r>
    <rPh sb="2" eb="3">
      <t>オトコ</t>
    </rPh>
    <rPh sb="4" eb="6">
      <t>シガイ</t>
    </rPh>
    <phoneticPr fontId="1"/>
  </si>
  <si>
    <r>
      <t>⑥、男　市内　</t>
    </r>
    <r>
      <rPr>
        <b/>
        <sz val="10"/>
        <rFont val="ＭＳ Ｐ明朝"/>
        <family val="1"/>
        <charset val="128"/>
      </rPr>
      <t>=INDIRECT("sheet2!F"&amp;(ROW(Sheet2!F1)*3+3))+INDIRECT("sheet2!J"&amp;(ROW(Sheet2!J1)*3+3))</t>
    </r>
    <rPh sb="2" eb="3">
      <t>オトコ</t>
    </rPh>
    <rPh sb="4" eb="6">
      <t>シナイ</t>
    </rPh>
    <phoneticPr fontId="1"/>
  </si>
  <si>
    <r>
      <rPr>
        <sz val="10"/>
        <color rgb="FFFF0000"/>
        <rFont val="ＭＳ Ｐ明朝"/>
        <family val="1"/>
        <charset val="128"/>
      </rPr>
      <t>⑦、女</t>
    </r>
    <r>
      <rPr>
        <sz val="10"/>
        <color theme="1"/>
        <rFont val="ＭＳ Ｐ明朝"/>
        <family val="1"/>
        <charset val="128"/>
      </rPr>
      <t>　</t>
    </r>
    <r>
      <rPr>
        <sz val="10"/>
        <color theme="8"/>
        <rFont val="ＭＳ Ｐ明朝"/>
        <family val="1"/>
        <charset val="128"/>
      </rPr>
      <t>市外　</t>
    </r>
    <r>
      <rPr>
        <b/>
        <sz val="10"/>
        <color theme="8"/>
        <rFont val="ＭＳ Ｐ明朝"/>
        <family val="1"/>
        <charset val="128"/>
      </rPr>
      <t>=INDIRECT("sheet2!G"&amp;(ROW(Sheet2!G1)*3+2))+INDIRECT("sheet2!K"&amp;(ROW(Sheet2!K1)*3+2))</t>
    </r>
    <rPh sb="2" eb="3">
      <t>オンナ</t>
    </rPh>
    <rPh sb="4" eb="6">
      <t>シガイ</t>
    </rPh>
    <phoneticPr fontId="1"/>
  </si>
  <si>
    <r>
      <rPr>
        <sz val="10"/>
        <color rgb="FFFF0000"/>
        <rFont val="ＭＳ Ｐ明朝"/>
        <family val="1"/>
        <charset val="128"/>
      </rPr>
      <t>⑧、女</t>
    </r>
    <r>
      <rPr>
        <sz val="10"/>
        <color theme="1"/>
        <rFont val="ＭＳ Ｐ明朝"/>
        <family val="1"/>
        <charset val="128"/>
      </rPr>
      <t>　市内　</t>
    </r>
    <r>
      <rPr>
        <b/>
        <sz val="10"/>
        <color theme="1"/>
        <rFont val="ＭＳ Ｐ明朝"/>
        <family val="1"/>
        <charset val="128"/>
      </rPr>
      <t>=INDIRECT("sheet2!G"&amp;(ROW(Sheet2!G1)*3+3))+INDIRECT("sheet2!K"&amp;(ROW(Sheet2!K1)*3+3))</t>
    </r>
    <rPh sb="2" eb="3">
      <t>オンナ</t>
    </rPh>
    <rPh sb="4" eb="6">
      <t>シナイ</t>
    </rPh>
    <phoneticPr fontId="1"/>
  </si>
  <si>
    <t>次の関数をセル「C5～F5」、「I5～L5」に入力します。</t>
    <rPh sb="0" eb="1">
      <t>ツギ</t>
    </rPh>
    <rPh sb="2" eb="4">
      <t>カンスウ</t>
    </rPh>
    <rPh sb="23" eb="25">
      <t>ニュウリョク</t>
    </rPh>
    <phoneticPr fontId="1"/>
  </si>
  <si>
    <t>「C5～F5」と「I5～L5」をそれぞれ選択、下方へドラッグします。</t>
    <rPh sb="20" eb="22">
      <t>センタク</t>
    </rPh>
    <rPh sb="23" eb="25">
      <t>カホウ</t>
    </rPh>
    <phoneticPr fontId="1"/>
  </si>
  <si>
    <t>indirect-row-2.png</t>
    <phoneticPr fontId="1"/>
  </si>
  <si>
    <t>indirect-row-3.png</t>
    <phoneticPr fontId="1"/>
  </si>
  <si>
    <t>indirect-row-1.png</t>
    <phoneticPr fontId="1"/>
  </si>
  <si>
    <r>
      <t>市内+</t>
    </r>
    <r>
      <rPr>
        <sz val="9"/>
        <color theme="8"/>
        <rFont val="游ゴシック"/>
        <family val="3"/>
        <charset val="128"/>
        <scheme val="minor"/>
      </rPr>
      <t>市外</t>
    </r>
    <rPh sb="0" eb="2">
      <t>シナイ</t>
    </rPh>
    <rPh sb="3" eb="5">
      <t>シガイ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</si>
</sst>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d"/>
    <numFmt numFmtId="177" formatCode="aaa"/>
  </numFmts>
  <fonts count="2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0"/>
      <color theme="1"/>
      <name val="ＭＳ Ｐ明朝"/>
      <family val="1"/>
      <charset val="128"/>
    </font>
    <font>
      <sz val="10"/>
      <color rgb="FFFF0000"/>
      <name val="ＭＳ Ｐ明朝"/>
      <family val="1"/>
      <charset val="128"/>
    </font>
    <font>
      <i/>
      <sz val="10"/>
      <color theme="1"/>
      <name val="ＭＳ Ｐ明朝"/>
      <family val="1"/>
      <charset val="128"/>
    </font>
    <font>
      <sz val="10"/>
      <color theme="1"/>
      <name val="游ゴシック"/>
      <family val="2"/>
      <charset val="128"/>
      <scheme val="minor"/>
    </font>
    <font>
      <sz val="10"/>
      <color theme="4"/>
      <name val="ＭＳ Ｐ明朝"/>
      <family val="1"/>
      <charset val="128"/>
    </font>
    <font>
      <sz val="10"/>
      <name val="ＭＳ Ｐ明朝"/>
      <family val="1"/>
      <charset val="128"/>
    </font>
    <font>
      <sz val="10"/>
      <color theme="8"/>
      <name val="ＭＳ Ｐ明朝"/>
      <family val="1"/>
      <charset val="128"/>
    </font>
    <font>
      <b/>
      <sz val="10"/>
      <color theme="8"/>
      <name val="ＭＳ Ｐ明朝"/>
      <family val="1"/>
      <charset val="128"/>
    </font>
    <font>
      <b/>
      <sz val="10"/>
      <name val="ＭＳ Ｐ明朝"/>
      <family val="1"/>
      <charset val="128"/>
    </font>
    <font>
      <b/>
      <sz val="10"/>
      <color theme="1"/>
      <name val="ＭＳ Ｐ明朝"/>
      <family val="1"/>
      <charset val="128"/>
    </font>
    <font>
      <sz val="12"/>
      <color theme="1"/>
      <name val="游ゴシック"/>
      <family val="3"/>
      <charset val="128"/>
      <scheme val="minor"/>
    </font>
    <font>
      <sz val="12"/>
      <color rgb="FFFF0000"/>
      <name val="游ゴシック"/>
      <family val="3"/>
      <charset val="128"/>
      <scheme val="minor"/>
    </font>
    <font>
      <i/>
      <sz val="12"/>
      <color theme="1"/>
      <name val="游ゴシック"/>
      <family val="3"/>
      <charset val="128"/>
      <scheme val="minor"/>
    </font>
    <font>
      <sz val="12"/>
      <color theme="3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ＭＳ Ｐ明朝"/>
      <family val="1"/>
      <charset val="128"/>
    </font>
    <font>
      <sz val="12"/>
      <color rgb="FFFF0000"/>
      <name val="ＭＳ Ｐ明朝"/>
      <family val="1"/>
      <charset val="128"/>
    </font>
    <font>
      <i/>
      <sz val="12"/>
      <color theme="1"/>
      <name val="ＭＳ Ｐ明朝"/>
      <family val="1"/>
      <charset val="128"/>
    </font>
    <font>
      <sz val="12"/>
      <name val="ＭＳ Ｐ明朝"/>
      <family val="1"/>
      <charset val="128"/>
    </font>
    <font>
      <sz val="12"/>
      <color theme="8"/>
      <name val="ＭＳ Ｐ明朝"/>
      <family val="1"/>
      <charset val="128"/>
    </font>
    <font>
      <sz val="12"/>
      <color theme="8"/>
      <name val="游ゴシック"/>
      <family val="2"/>
      <charset val="128"/>
      <scheme val="minor"/>
    </font>
    <font>
      <sz val="10"/>
      <color rgb="FFFF0000"/>
      <name val="游ゴシック"/>
      <family val="2"/>
      <charset val="128"/>
      <scheme val="minor"/>
    </font>
    <font>
      <sz val="10"/>
      <color theme="8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9"/>
      <color theme="8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theme="0" tint="-0.34998626667073579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theme="0" tint="-0.34998626667073579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17">
    <xf numFmtId="0" fontId="0" fillId="0" borderId="0" xfId="0">
      <alignment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176" fontId="5" fillId="0" borderId="7" xfId="1" applyNumberFormat="1" applyFont="1" applyFill="1" applyBorder="1" applyAlignment="1" applyProtection="1">
      <alignment horizontal="center" vertical="center"/>
      <protection hidden="1"/>
    </xf>
    <xf numFmtId="177" fontId="3" fillId="0" borderId="7" xfId="1" applyNumberFormat="1" applyFont="1" applyFill="1" applyBorder="1" applyAlignment="1" applyProtection="1">
      <alignment horizontal="center" vertical="center"/>
      <protection hidden="1"/>
    </xf>
    <xf numFmtId="38" fontId="3" fillId="0" borderId="15" xfId="1" applyFont="1" applyFill="1" applyBorder="1" applyAlignment="1" applyProtection="1">
      <alignment horizontal="right" vertical="center"/>
      <protection hidden="1"/>
    </xf>
    <xf numFmtId="176" fontId="6" fillId="0" borderId="0" xfId="0" applyNumberFormat="1" applyFont="1">
      <alignment vertical="center"/>
    </xf>
    <xf numFmtId="0" fontId="8" fillId="0" borderId="0" xfId="0" applyFont="1">
      <alignment vertical="center"/>
    </xf>
    <xf numFmtId="38" fontId="6" fillId="0" borderId="0" xfId="0" applyNumberFormat="1" applyFont="1">
      <alignment vertical="center"/>
    </xf>
    <xf numFmtId="0" fontId="13" fillId="0" borderId="0" xfId="0" applyFont="1">
      <alignment vertical="center"/>
    </xf>
    <xf numFmtId="38" fontId="13" fillId="0" borderId="24" xfId="1" applyFont="1" applyFill="1" applyBorder="1" applyAlignment="1" applyProtection="1">
      <alignment vertical="center"/>
      <protection hidden="1"/>
    </xf>
    <xf numFmtId="38" fontId="13" fillId="0" borderId="25" xfId="1" applyFont="1" applyFill="1" applyBorder="1" applyAlignment="1" applyProtection="1">
      <alignment vertical="center"/>
      <protection hidden="1"/>
    </xf>
    <xf numFmtId="38" fontId="13" fillId="0" borderId="0" xfId="0" applyNumberFormat="1" applyFont="1">
      <alignment vertical="center"/>
    </xf>
    <xf numFmtId="38" fontId="13" fillId="0" borderId="22" xfId="1" applyFont="1" applyFill="1" applyBorder="1" applyAlignment="1" applyProtection="1">
      <alignment vertical="center"/>
      <protection hidden="1"/>
    </xf>
    <xf numFmtId="0" fontId="17" fillId="0" borderId="0" xfId="0" applyFont="1">
      <alignment vertical="center"/>
    </xf>
    <xf numFmtId="38" fontId="18" fillId="0" borderId="15" xfId="1" applyFont="1" applyFill="1" applyBorder="1" applyAlignment="1" applyProtection="1">
      <alignment horizontal="right" vertical="center"/>
      <protection hidden="1"/>
    </xf>
    <xf numFmtId="38" fontId="17" fillId="0" borderId="0" xfId="0" applyNumberFormat="1" applyFont="1">
      <alignment vertical="center"/>
    </xf>
    <xf numFmtId="0" fontId="18" fillId="0" borderId="0" xfId="0" applyFont="1">
      <alignment vertical="center"/>
    </xf>
    <xf numFmtId="176" fontId="17" fillId="0" borderId="0" xfId="0" applyNumberFormat="1" applyFont="1">
      <alignment vertical="center"/>
    </xf>
    <xf numFmtId="0" fontId="21" fillId="0" borderId="0" xfId="0" applyFont="1">
      <alignment vertical="center"/>
    </xf>
    <xf numFmtId="38" fontId="22" fillId="0" borderId="14" xfId="1" applyFont="1" applyFill="1" applyBorder="1" applyAlignment="1" applyProtection="1">
      <alignment horizontal="right" vertical="center"/>
      <protection hidden="1"/>
    </xf>
    <xf numFmtId="38" fontId="14" fillId="0" borderId="24" xfId="1" applyFont="1" applyFill="1" applyBorder="1" applyAlignment="1" applyProtection="1">
      <alignment vertical="center"/>
      <protection hidden="1"/>
    </xf>
    <xf numFmtId="38" fontId="14" fillId="0" borderId="25" xfId="1" applyFont="1" applyFill="1" applyBorder="1" applyAlignment="1" applyProtection="1">
      <alignment vertical="center"/>
      <protection hidden="1"/>
    </xf>
    <xf numFmtId="38" fontId="14" fillId="0" borderId="22" xfId="1" applyFont="1" applyFill="1" applyBorder="1" applyAlignment="1" applyProtection="1">
      <alignment vertical="center"/>
      <protection hidden="1"/>
    </xf>
    <xf numFmtId="38" fontId="9" fillId="0" borderId="14" xfId="1" applyFont="1" applyFill="1" applyBorder="1" applyAlignment="1" applyProtection="1">
      <alignment horizontal="right" vertical="center"/>
      <protection hidden="1"/>
    </xf>
    <xf numFmtId="38" fontId="7" fillId="2" borderId="14" xfId="1" applyFont="1" applyFill="1" applyBorder="1" applyAlignment="1" applyProtection="1">
      <alignment horizontal="right" vertical="center"/>
      <protection hidden="1"/>
    </xf>
    <xf numFmtId="38" fontId="3" fillId="2" borderId="15" xfId="1" applyFont="1" applyFill="1" applyBorder="1" applyAlignment="1" applyProtection="1">
      <alignment horizontal="right" vertical="center"/>
      <protection hidden="1"/>
    </xf>
    <xf numFmtId="38" fontId="9" fillId="2" borderId="14" xfId="1" applyFont="1" applyFill="1" applyBorder="1" applyAlignment="1" applyProtection="1">
      <alignment horizontal="right" vertical="center"/>
      <protection hidden="1"/>
    </xf>
    <xf numFmtId="0" fontId="13" fillId="2" borderId="7" xfId="0" applyFont="1" applyFill="1" applyBorder="1">
      <alignment vertical="center"/>
    </xf>
    <xf numFmtId="0" fontId="13" fillId="2" borderId="7" xfId="0" applyFont="1" applyFill="1" applyBorder="1" applyAlignment="1">
      <alignment horizontal="center" vertical="center"/>
    </xf>
    <xf numFmtId="38" fontId="13" fillId="2" borderId="7" xfId="1" applyFont="1" applyFill="1" applyBorder="1" applyAlignment="1" applyProtection="1">
      <alignment horizontal="center" vertical="center"/>
      <protection hidden="1"/>
    </xf>
    <xf numFmtId="38" fontId="13" fillId="2" borderId="8" xfId="1" applyFont="1" applyFill="1" applyBorder="1" applyAlignment="1" applyProtection="1">
      <alignment horizontal="center" vertical="center"/>
      <protection hidden="1"/>
    </xf>
    <xf numFmtId="38" fontId="14" fillId="2" borderId="7" xfId="1" applyFont="1" applyFill="1" applyBorder="1" applyAlignment="1" applyProtection="1">
      <alignment horizontal="center" vertical="center"/>
      <protection hidden="1"/>
    </xf>
    <xf numFmtId="0" fontId="14" fillId="2" borderId="7" xfId="0" applyFont="1" applyFill="1" applyBorder="1" applyAlignment="1">
      <alignment horizontal="center" vertical="center"/>
    </xf>
    <xf numFmtId="38" fontId="16" fillId="2" borderId="24" xfId="1" applyFont="1" applyFill="1" applyBorder="1" applyAlignment="1" applyProtection="1">
      <alignment horizontal="center" vertical="center"/>
      <protection hidden="1"/>
    </xf>
    <xf numFmtId="38" fontId="13" fillId="2" borderId="25" xfId="1" applyFont="1" applyFill="1" applyBorder="1" applyAlignment="1" applyProtection="1">
      <alignment horizontal="center" vertical="center"/>
      <protection hidden="1"/>
    </xf>
    <xf numFmtId="38" fontId="13" fillId="2" borderId="23" xfId="1" applyFont="1" applyFill="1" applyBorder="1" applyAlignment="1" applyProtection="1">
      <alignment horizontal="center" vertical="center"/>
      <protection hidden="1"/>
    </xf>
    <xf numFmtId="38" fontId="13" fillId="2" borderId="22" xfId="1" applyFont="1" applyFill="1" applyBorder="1" applyAlignment="1" applyProtection="1">
      <alignment horizontal="center" vertical="center"/>
      <protection hidden="1"/>
    </xf>
    <xf numFmtId="38" fontId="16" fillId="2" borderId="21" xfId="1" applyFont="1" applyFill="1" applyBorder="1" applyAlignment="1" applyProtection="1">
      <alignment horizontal="center" vertical="center"/>
      <protection hidden="1"/>
    </xf>
    <xf numFmtId="38" fontId="13" fillId="2" borderId="26" xfId="1" applyFont="1" applyFill="1" applyBorder="1" applyAlignment="1" applyProtection="1">
      <alignment horizontal="center" vertical="center"/>
      <protection hidden="1"/>
    </xf>
    <xf numFmtId="38" fontId="13" fillId="2" borderId="24" xfId="1" applyFont="1" applyFill="1" applyBorder="1" applyAlignment="1" applyProtection="1">
      <alignment vertical="center"/>
      <protection hidden="1"/>
    </xf>
    <xf numFmtId="38" fontId="14" fillId="2" borderId="24" xfId="1" applyFont="1" applyFill="1" applyBorder="1" applyAlignment="1" applyProtection="1">
      <alignment vertical="center"/>
      <protection hidden="1"/>
    </xf>
    <xf numFmtId="38" fontId="13" fillId="2" borderId="25" xfId="1" applyFont="1" applyFill="1" applyBorder="1" applyAlignment="1" applyProtection="1">
      <alignment vertical="center"/>
      <protection hidden="1"/>
    </xf>
    <xf numFmtId="38" fontId="14" fillId="2" borderId="25" xfId="1" applyFont="1" applyFill="1" applyBorder="1" applyAlignment="1" applyProtection="1">
      <alignment vertical="center"/>
      <protection hidden="1"/>
    </xf>
    <xf numFmtId="38" fontId="13" fillId="2" borderId="22" xfId="1" applyFont="1" applyFill="1" applyBorder="1" applyAlignment="1" applyProtection="1">
      <alignment vertical="center"/>
      <protection hidden="1"/>
    </xf>
    <xf numFmtId="38" fontId="14" fillId="2" borderId="22" xfId="1" applyFont="1" applyFill="1" applyBorder="1" applyAlignment="1" applyProtection="1">
      <alignment vertical="center"/>
      <protection hidden="1"/>
    </xf>
    <xf numFmtId="38" fontId="13" fillId="2" borderId="21" xfId="1" applyFont="1" applyFill="1" applyBorder="1" applyAlignment="1" applyProtection="1">
      <alignment vertical="center"/>
      <protection hidden="1"/>
    </xf>
    <xf numFmtId="38" fontId="14" fillId="2" borderId="21" xfId="1" applyFont="1" applyFill="1" applyBorder="1" applyAlignment="1" applyProtection="1">
      <alignment vertical="center"/>
      <protection hidden="1"/>
    </xf>
    <xf numFmtId="38" fontId="13" fillId="2" borderId="26" xfId="1" applyFont="1" applyFill="1" applyBorder="1" applyAlignment="1" applyProtection="1">
      <alignment vertical="center"/>
      <protection hidden="1"/>
    </xf>
    <xf numFmtId="38" fontId="14" fillId="2" borderId="26" xfId="1" applyFont="1" applyFill="1" applyBorder="1" applyAlignment="1" applyProtection="1">
      <alignment vertical="center"/>
      <protection hidden="1"/>
    </xf>
    <xf numFmtId="38" fontId="7" fillId="2" borderId="27" xfId="1" applyFont="1" applyFill="1" applyBorder="1" applyAlignment="1" applyProtection="1">
      <alignment horizontal="center" vertical="top"/>
      <protection hidden="1"/>
    </xf>
    <xf numFmtId="38" fontId="3" fillId="2" borderId="28" xfId="1" applyFont="1" applyFill="1" applyBorder="1" applyAlignment="1" applyProtection="1">
      <alignment horizontal="center" vertical="top"/>
      <protection hidden="1"/>
    </xf>
    <xf numFmtId="38" fontId="25" fillId="2" borderId="27" xfId="0" applyNumberFormat="1" applyFont="1" applyFill="1" applyBorder="1" applyAlignment="1">
      <alignment horizontal="right" vertical="center"/>
    </xf>
    <xf numFmtId="38" fontId="6" fillId="2" borderId="28" xfId="0" applyNumberFormat="1" applyFont="1" applyFill="1" applyBorder="1" applyAlignment="1">
      <alignment horizontal="right" vertical="center"/>
    </xf>
    <xf numFmtId="38" fontId="9" fillId="2" borderId="27" xfId="1" applyFont="1" applyFill="1" applyBorder="1" applyAlignment="1" applyProtection="1">
      <alignment horizontal="center" vertical="top"/>
      <protection hidden="1"/>
    </xf>
    <xf numFmtId="38" fontId="4" fillId="0" borderId="15" xfId="1" applyFont="1" applyFill="1" applyBorder="1" applyAlignment="1" applyProtection="1">
      <alignment horizontal="right" vertical="center"/>
      <protection hidden="1"/>
    </xf>
    <xf numFmtId="38" fontId="24" fillId="2" borderId="28" xfId="0" applyNumberFormat="1" applyFont="1" applyFill="1" applyBorder="1" applyAlignment="1">
      <alignment horizontal="right" vertical="center"/>
    </xf>
    <xf numFmtId="38" fontId="22" fillId="2" borderId="27" xfId="1" applyFont="1" applyFill="1" applyBorder="1" applyAlignment="1" applyProtection="1">
      <alignment horizontal="center" vertical="top"/>
      <protection hidden="1"/>
    </xf>
    <xf numFmtId="38" fontId="18" fillId="2" borderId="28" xfId="1" applyFont="1" applyFill="1" applyBorder="1" applyAlignment="1" applyProtection="1">
      <alignment horizontal="center" vertical="top"/>
      <protection hidden="1"/>
    </xf>
    <xf numFmtId="176" fontId="20" fillId="2" borderId="7" xfId="1" applyNumberFormat="1" applyFont="1" applyFill="1" applyBorder="1" applyAlignment="1" applyProtection="1">
      <alignment horizontal="center" vertical="center"/>
      <protection hidden="1"/>
    </xf>
    <xf numFmtId="177" fontId="18" fillId="2" borderId="7" xfId="1" applyNumberFormat="1" applyFont="1" applyFill="1" applyBorder="1" applyAlignment="1" applyProtection="1">
      <alignment horizontal="center" vertical="center"/>
      <protection hidden="1"/>
    </xf>
    <xf numFmtId="38" fontId="23" fillId="2" borderId="27" xfId="0" applyNumberFormat="1" applyFont="1" applyFill="1" applyBorder="1" applyAlignment="1">
      <alignment horizontal="right" vertical="center"/>
    </xf>
    <xf numFmtId="38" fontId="17" fillId="2" borderId="28" xfId="0" applyNumberFormat="1" applyFont="1" applyFill="1" applyBorder="1" applyAlignment="1">
      <alignment horizontal="right" vertical="center"/>
    </xf>
    <xf numFmtId="38" fontId="22" fillId="2" borderId="14" xfId="1" applyFont="1" applyFill="1" applyBorder="1" applyAlignment="1" applyProtection="1">
      <alignment horizontal="right" vertical="center"/>
      <protection hidden="1"/>
    </xf>
    <xf numFmtId="38" fontId="18" fillId="2" borderId="15" xfId="1" applyFont="1" applyFill="1" applyBorder="1" applyAlignment="1" applyProtection="1">
      <alignment horizontal="right" vertical="center"/>
      <protection hidden="1"/>
    </xf>
    <xf numFmtId="0" fontId="26" fillId="0" borderId="0" xfId="0" applyFont="1">
      <alignment vertical="center"/>
    </xf>
    <xf numFmtId="38" fontId="3" fillId="2" borderId="4" xfId="1" applyFont="1" applyFill="1" applyBorder="1" applyAlignment="1" applyProtection="1">
      <alignment horizontal="center" vertical="center"/>
      <protection hidden="1"/>
    </xf>
    <xf numFmtId="0" fontId="0" fillId="2" borderId="17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38" fontId="3" fillId="2" borderId="8" xfId="1" applyFont="1" applyFill="1" applyBorder="1" applyAlignment="1" applyProtection="1">
      <alignment horizontal="center" vertical="center"/>
      <protection hidden="1"/>
    </xf>
    <xf numFmtId="0" fontId="0" fillId="2" borderId="9" xfId="0" applyFill="1" applyBorder="1" applyAlignment="1">
      <alignment horizontal="center" vertical="center"/>
    </xf>
    <xf numFmtId="38" fontId="4" fillId="2" borderId="8" xfId="1" applyFont="1" applyFill="1" applyBorder="1" applyAlignment="1" applyProtection="1">
      <alignment horizontal="center" vertical="center"/>
      <protection hidden="1"/>
    </xf>
    <xf numFmtId="0" fontId="0" fillId="2" borderId="16" xfId="0" applyFill="1" applyBorder="1" applyAlignment="1">
      <alignment horizontal="center" vertical="center"/>
    </xf>
    <xf numFmtId="38" fontId="3" fillId="2" borderId="5" xfId="1" applyFont="1" applyFill="1" applyBorder="1" applyAlignment="1" applyProtection="1">
      <alignment horizontal="center" vertical="center"/>
      <protection hidden="1"/>
    </xf>
    <xf numFmtId="0" fontId="0" fillId="2" borderId="1" xfId="0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horizontal="center" vertical="center"/>
      <protection hidden="1"/>
    </xf>
    <xf numFmtId="0" fontId="0" fillId="2" borderId="6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38" fontId="3" fillId="2" borderId="19" xfId="1" applyFont="1" applyFill="1" applyBorder="1" applyAlignment="1" applyProtection="1">
      <alignment horizontal="center" vertical="center"/>
      <protection hidden="1"/>
    </xf>
    <xf numFmtId="0" fontId="0" fillId="2" borderId="3" xfId="0" applyFill="1" applyBorder="1">
      <alignment vertical="center"/>
    </xf>
    <xf numFmtId="0" fontId="0" fillId="2" borderId="13" xfId="0" applyFill="1" applyBorder="1">
      <alignment vertical="center"/>
    </xf>
    <xf numFmtId="177" fontId="13" fillId="2" borderId="21" xfId="1" applyNumberFormat="1" applyFont="1" applyFill="1" applyBorder="1" applyAlignment="1" applyProtection="1">
      <alignment horizontal="center" vertical="center"/>
      <protection hidden="1"/>
    </xf>
    <xf numFmtId="0" fontId="13" fillId="2" borderId="23" xfId="0" applyFont="1" applyFill="1" applyBorder="1" applyAlignment="1">
      <alignment horizontal="center" vertical="center"/>
    </xf>
    <xf numFmtId="0" fontId="13" fillId="2" borderId="22" xfId="0" applyFont="1" applyFill="1" applyBorder="1" applyAlignment="1">
      <alignment horizontal="center" vertical="center"/>
    </xf>
    <xf numFmtId="176" fontId="15" fillId="2" borderId="7" xfId="1" applyNumberFormat="1" applyFont="1" applyFill="1" applyBorder="1" applyAlignment="1" applyProtection="1">
      <alignment horizontal="center" vertical="center"/>
      <protection hidden="1"/>
    </xf>
    <xf numFmtId="0" fontId="13" fillId="2" borderId="7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0" fontId="13" fillId="2" borderId="17" xfId="0" applyFont="1" applyFill="1" applyBorder="1" applyAlignment="1">
      <alignment horizontal="center" vertical="center"/>
    </xf>
    <xf numFmtId="0" fontId="13" fillId="2" borderId="10" xfId="0" applyFont="1" applyFill="1" applyBorder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3" fillId="2" borderId="20" xfId="0" applyFont="1" applyFill="1" applyBorder="1" applyAlignment="1">
      <alignment horizontal="center" vertical="center"/>
    </xf>
    <xf numFmtId="38" fontId="13" fillId="2" borderId="7" xfId="1" applyFont="1" applyFill="1" applyBorder="1" applyAlignment="1" applyProtection="1">
      <alignment horizontal="center" vertical="center"/>
      <protection hidden="1"/>
    </xf>
    <xf numFmtId="38" fontId="13" fillId="2" borderId="21" xfId="1" applyFont="1" applyFill="1" applyBorder="1" applyAlignment="1" applyProtection="1">
      <alignment horizontal="center" vertical="center"/>
      <protection hidden="1"/>
    </xf>
    <xf numFmtId="176" fontId="15" fillId="2" borderId="4" xfId="1" applyNumberFormat="1" applyFont="1" applyFill="1" applyBorder="1" applyAlignment="1" applyProtection="1">
      <alignment horizontal="center" vertical="center"/>
      <protection hidden="1"/>
    </xf>
    <xf numFmtId="0" fontId="13" fillId="2" borderId="11" xfId="0" applyFont="1" applyFill="1" applyBorder="1" applyAlignment="1">
      <alignment horizontal="center" vertical="center"/>
    </xf>
    <xf numFmtId="0" fontId="13" fillId="2" borderId="18" xfId="0" applyFont="1" applyFill="1" applyBorder="1" applyAlignment="1">
      <alignment horizontal="center" vertical="center"/>
    </xf>
    <xf numFmtId="0" fontId="17" fillId="2" borderId="7" xfId="0" applyFont="1" applyFill="1" applyBorder="1" applyAlignment="1">
      <alignment horizontal="center" vertical="center"/>
    </xf>
    <xf numFmtId="0" fontId="18" fillId="2" borderId="2" xfId="0" applyFont="1" applyFill="1" applyBorder="1" applyAlignment="1" applyProtection="1">
      <alignment horizontal="center" vertical="center"/>
      <protection hidden="1"/>
    </xf>
    <xf numFmtId="0" fontId="17" fillId="2" borderId="6" xfId="0" applyFont="1" applyFill="1" applyBorder="1" applyAlignment="1">
      <alignment horizontal="center" vertical="center"/>
    </xf>
    <xf numFmtId="0" fontId="17" fillId="2" borderId="12" xfId="0" applyFont="1" applyFill="1" applyBorder="1" applyAlignment="1">
      <alignment horizontal="center" vertical="center"/>
    </xf>
    <xf numFmtId="38" fontId="18" fillId="2" borderId="19" xfId="1" applyFont="1" applyFill="1" applyBorder="1" applyAlignment="1" applyProtection="1">
      <alignment horizontal="center" vertical="center"/>
      <protection hidden="1"/>
    </xf>
    <xf numFmtId="0" fontId="17" fillId="2" borderId="3" xfId="0" applyFont="1" applyFill="1" applyBorder="1">
      <alignment vertical="center"/>
    </xf>
    <xf numFmtId="0" fontId="17" fillId="2" borderId="13" xfId="0" applyFont="1" applyFill="1" applyBorder="1">
      <alignment vertical="center"/>
    </xf>
    <xf numFmtId="38" fontId="18" fillId="2" borderId="8" xfId="1" applyFont="1" applyFill="1" applyBorder="1" applyAlignment="1" applyProtection="1">
      <alignment horizontal="center" vertical="center"/>
      <protection hidden="1"/>
    </xf>
    <xf numFmtId="0" fontId="17" fillId="2" borderId="16" xfId="0" applyFont="1" applyFill="1" applyBorder="1" applyAlignment="1">
      <alignment horizontal="center" vertical="center"/>
    </xf>
    <xf numFmtId="38" fontId="18" fillId="2" borderId="5" xfId="1" applyFont="1" applyFill="1" applyBorder="1" applyAlignment="1" applyProtection="1">
      <alignment horizontal="center" vertical="center"/>
      <protection hidden="1"/>
    </xf>
    <xf numFmtId="0" fontId="17" fillId="2" borderId="17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17" fillId="2" borderId="18" xfId="0" applyFont="1" applyFill="1" applyBorder="1" applyAlignment="1">
      <alignment horizontal="center" vertical="center"/>
    </xf>
    <xf numFmtId="38" fontId="18" fillId="2" borderId="4" xfId="1" applyFont="1" applyFill="1" applyBorder="1" applyAlignment="1" applyProtection="1">
      <alignment horizontal="center" vertical="center"/>
      <protection hidden="1"/>
    </xf>
    <xf numFmtId="0" fontId="17" fillId="2" borderId="11" xfId="0" applyFont="1" applyFill="1" applyBorder="1" applyAlignment="1">
      <alignment horizontal="center" vertical="center"/>
    </xf>
    <xf numFmtId="0" fontId="17" fillId="2" borderId="9" xfId="0" applyFont="1" applyFill="1" applyBorder="1" applyAlignment="1">
      <alignment horizontal="center" vertical="center"/>
    </xf>
    <xf numFmtId="38" fontId="19" fillId="2" borderId="8" xfId="1" applyFont="1" applyFill="1" applyBorder="1" applyAlignment="1" applyProtection="1">
      <alignment horizontal="center" vertical="center"/>
      <protection hidden="1"/>
    </xf>
  </cellXfs>
  <cellStyles count="2">
    <cellStyle name="桁区切り" xfId="1" builtinId="6"/>
    <cellStyle name="標準" xfId="0" builtinId="0"/>
  </cellStyles>
  <dxfs count="12"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</dxfs>
  <tableStyles count="0" defaultTableStyle="TableStyleMedium2" defaultPivotStyle="PivotStyleLight16"/>
  <colors>
    <mruColors>
      <color rgb="FFE7F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275508</xdr:colOff>
      <xdr:row>1</xdr:row>
      <xdr:rowOff>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656290A6-7E50-4FC4-A0F2-F01E604BCECF}"/>
            </a:ext>
          </a:extLst>
        </xdr:cNvPr>
        <xdr:cNvSpPr/>
      </xdr:nvSpPr>
      <xdr:spPr>
        <a:xfrm>
          <a:off x="0" y="205740"/>
          <a:ext cx="275508" cy="0"/>
        </a:xfrm>
        <a:prstGeom prst="rect">
          <a:avLst/>
        </a:prstGeom>
        <a:solidFill>
          <a:schemeClr val="bg1">
            <a:alpha val="7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275508</xdr:colOff>
      <xdr:row>1</xdr:row>
      <xdr:rowOff>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7DC299D0-63FC-4ABC-81CD-CF5CB7D77BFB}"/>
            </a:ext>
          </a:extLst>
        </xdr:cNvPr>
        <xdr:cNvSpPr/>
      </xdr:nvSpPr>
      <xdr:spPr>
        <a:xfrm>
          <a:off x="0" y="205740"/>
          <a:ext cx="275508" cy="0"/>
        </a:xfrm>
        <a:prstGeom prst="rect">
          <a:avLst/>
        </a:prstGeom>
        <a:solidFill>
          <a:schemeClr val="bg1">
            <a:alpha val="7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3</xdr:col>
      <xdr:colOff>0</xdr:colOff>
      <xdr:row>3</xdr:row>
      <xdr:rowOff>152400</xdr:rowOff>
    </xdr:from>
    <xdr:ext cx="184731" cy="264560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A0E642B6-7D50-472A-9CC8-E631F559EBD5}"/>
            </a:ext>
          </a:extLst>
        </xdr:cNvPr>
        <xdr:cNvSpPr txBox="1"/>
      </xdr:nvSpPr>
      <xdr:spPr>
        <a:xfrm>
          <a:off x="1303020" y="8153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oneCellAnchor>
    <xdr:from>
      <xdr:col>3</xdr:col>
      <xdr:colOff>0</xdr:colOff>
      <xdr:row>6</xdr:row>
      <xdr:rowOff>152400</xdr:rowOff>
    </xdr:from>
    <xdr:ext cx="184731" cy="264560"/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id="{450A714E-6315-4785-B1BE-E1960082D5AF}"/>
            </a:ext>
          </a:extLst>
        </xdr:cNvPr>
        <xdr:cNvSpPr txBox="1"/>
      </xdr:nvSpPr>
      <xdr:spPr>
        <a:xfrm>
          <a:off x="1303020" y="8153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oneCellAnchor>
    <xdr:from>
      <xdr:col>3</xdr:col>
      <xdr:colOff>0</xdr:colOff>
      <xdr:row>8</xdr:row>
      <xdr:rowOff>152400</xdr:rowOff>
    </xdr:from>
    <xdr:ext cx="184731" cy="264560"/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255AF86D-9633-495F-9C6A-CF5729E2ACC4}"/>
            </a:ext>
          </a:extLst>
        </xdr:cNvPr>
        <xdr:cNvSpPr txBox="1"/>
      </xdr:nvSpPr>
      <xdr:spPr>
        <a:xfrm>
          <a:off x="1303020" y="8153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FD40BB-8F6F-4CEA-8C29-BEB2800D9190}">
  <dimension ref="A1:R28"/>
  <sheetViews>
    <sheetView tabSelected="1" workbookViewId="0">
      <selection activeCell="C30" sqref="C30"/>
    </sheetView>
  </sheetViews>
  <sheetFormatPr defaultRowHeight="16.2" x14ac:dyDescent="0.45"/>
  <cols>
    <col min="1" max="16" width="5.69921875" style="2" customWidth="1"/>
    <col min="17" max="16384" width="8.796875" style="2"/>
  </cols>
  <sheetData>
    <row r="1" spans="1:18" x14ac:dyDescent="0.45">
      <c r="A1" s="2" t="s">
        <v>18</v>
      </c>
      <c r="C1" s="2" t="s">
        <v>23</v>
      </c>
      <c r="E1" s="2" t="s">
        <v>24</v>
      </c>
      <c r="I1" s="2" t="s">
        <v>25</v>
      </c>
      <c r="K1" s="2" t="s">
        <v>26</v>
      </c>
    </row>
    <row r="2" spans="1:18" ht="18" x14ac:dyDescent="0.45">
      <c r="A2" s="78" t="s">
        <v>15</v>
      </c>
      <c r="B2" s="81" t="s">
        <v>16</v>
      </c>
      <c r="C2" s="70" t="s">
        <v>1</v>
      </c>
      <c r="D2" s="73"/>
      <c r="E2" s="73"/>
      <c r="F2" s="73"/>
      <c r="G2" s="74" t="s">
        <v>9</v>
      </c>
      <c r="H2" s="67"/>
      <c r="I2" s="70" t="s">
        <v>10</v>
      </c>
      <c r="J2" s="73"/>
      <c r="K2" s="73"/>
      <c r="L2" s="73"/>
      <c r="M2" s="74" t="s">
        <v>11</v>
      </c>
      <c r="N2" s="67"/>
      <c r="O2" s="66" t="s">
        <v>12</v>
      </c>
      <c r="P2" s="67"/>
    </row>
    <row r="3" spans="1:18" ht="18" x14ac:dyDescent="0.45">
      <c r="A3" s="79"/>
      <c r="B3" s="82"/>
      <c r="C3" s="70" t="s">
        <v>13</v>
      </c>
      <c r="D3" s="71"/>
      <c r="E3" s="72" t="s">
        <v>5</v>
      </c>
      <c r="F3" s="71"/>
      <c r="G3" s="75"/>
      <c r="H3" s="69"/>
      <c r="I3" s="70" t="s">
        <v>13</v>
      </c>
      <c r="J3" s="71"/>
      <c r="K3" s="72" t="s">
        <v>5</v>
      </c>
      <c r="L3" s="71"/>
      <c r="M3" s="75"/>
      <c r="N3" s="69"/>
      <c r="O3" s="68"/>
      <c r="P3" s="69"/>
    </row>
    <row r="4" spans="1:18" x14ac:dyDescent="0.45">
      <c r="A4" s="80"/>
      <c r="B4" s="83"/>
      <c r="C4" s="50" t="s">
        <v>6</v>
      </c>
      <c r="D4" s="51" t="s">
        <v>7</v>
      </c>
      <c r="E4" s="54" t="s">
        <v>6</v>
      </c>
      <c r="F4" s="51" t="s">
        <v>7</v>
      </c>
      <c r="G4" s="50" t="s">
        <v>6</v>
      </c>
      <c r="H4" s="51" t="s">
        <v>7</v>
      </c>
      <c r="I4" s="54" t="s">
        <v>6</v>
      </c>
      <c r="J4" s="51" t="s">
        <v>7</v>
      </c>
      <c r="K4" s="54" t="s">
        <v>6</v>
      </c>
      <c r="L4" s="51" t="s">
        <v>7</v>
      </c>
      <c r="M4" s="54" t="s">
        <v>6</v>
      </c>
      <c r="N4" s="51" t="s">
        <v>7</v>
      </c>
      <c r="O4" s="54" t="s">
        <v>6</v>
      </c>
      <c r="P4" s="51" t="s">
        <v>7</v>
      </c>
    </row>
    <row r="5" spans="1:18" x14ac:dyDescent="0.45">
      <c r="A5" s="3">
        <v>45566</v>
      </c>
      <c r="B5" s="4" t="str">
        <f>TEXT(A5,"aaa")</f>
        <v>火</v>
      </c>
      <c r="C5" s="24">
        <f ca="1">INDIRECT("sheet2!D"&amp;(ROW(Sheet2!D1)*3+2))+INDIRECT("sheet2!H"&amp;(ROW(Sheet2!H1)*3+2))</f>
        <v>2</v>
      </c>
      <c r="D5" s="5">
        <f ca="1">INDIRECT("sheet2!D"&amp;(ROW(Sheet2!D1)*3+3))+INDIRECT("sheet2!H"&amp;(ROW(Sheet2!H1)*3+3))</f>
        <v>5</v>
      </c>
      <c r="E5" s="24">
        <f ca="1">INDIRECT("sheet2!E"&amp;(ROW(Sheet2!E1)*3+2))+INDIRECT("sheet2!I"&amp;(ROW(Sheet2!I1)*3+2))</f>
        <v>4</v>
      </c>
      <c r="F5" s="55">
        <f ca="1">INDIRECT("sheet2!E"&amp;(ROW(Sheet2!E1)*3+3))+INDIRECT("sheet2!I"&amp;(ROW(Sheet2!I1)*3+3))</f>
        <v>7</v>
      </c>
      <c r="G5" s="25">
        <f ca="1">SUM(C5,E5)</f>
        <v>6</v>
      </c>
      <c r="H5" s="26">
        <f ca="1">SUM(D5,F5)</f>
        <v>12</v>
      </c>
      <c r="I5" s="24">
        <f ca="1">INDIRECT("sheet2!F"&amp;(ROW(Sheet2!F1)*3+2))+INDIRECT("sheet2!J"&amp;(ROW(Sheet2!J1)*3+2))</f>
        <v>3</v>
      </c>
      <c r="J5" s="5">
        <f ca="1">INDIRECT("sheet2!F"&amp;(ROW(Sheet2!F1)*3+3))+INDIRECT("sheet2!J"&amp;(ROW(Sheet2!J1)*3+3))</f>
        <v>4</v>
      </c>
      <c r="K5" s="24">
        <f ca="1">INDIRECT("sheet2!G"&amp;(ROW(Sheet2!G1)*3+2))+INDIRECT("sheet2!K"&amp;(ROW(Sheet2!K1)*3+2))</f>
        <v>4</v>
      </c>
      <c r="L5" s="55">
        <f ca="1">INDIRECT("sheet2!G"&amp;(ROW(Sheet2!G1)*3+3))+INDIRECT("sheet2!K"&amp;(ROW(Sheet2!K1)*3+3))</f>
        <v>6</v>
      </c>
      <c r="M5" s="27">
        <f ca="1">SUM(I5,K5)</f>
        <v>7</v>
      </c>
      <c r="N5" s="26">
        <f ca="1">SUM(J5,L5)</f>
        <v>10</v>
      </c>
      <c r="O5" s="27">
        <f ca="1">SUM(G5,M5)</f>
        <v>13</v>
      </c>
      <c r="P5" s="26">
        <f ca="1">SUM(H5,N5)</f>
        <v>22</v>
      </c>
      <c r="R5" s="8">
        <f ca="1">SUM(O5:P5)</f>
        <v>35</v>
      </c>
    </row>
    <row r="6" spans="1:18" x14ac:dyDescent="0.45">
      <c r="A6" s="3">
        <v>45567</v>
      </c>
      <c r="B6" s="4" t="str">
        <f t="shared" ref="B6:B11" si="0">TEXT(A6,"aaa")</f>
        <v>水</v>
      </c>
      <c r="C6" s="24"/>
      <c r="D6" s="5"/>
      <c r="E6" s="24"/>
      <c r="F6" s="5"/>
      <c r="G6" s="25">
        <f t="shared" ref="G6:G11" si="1">SUM(C6,E6)</f>
        <v>0</v>
      </c>
      <c r="H6" s="26">
        <f t="shared" ref="H6:H11" si="2">SUM(D6,F6)</f>
        <v>0</v>
      </c>
      <c r="I6" s="24"/>
      <c r="J6" s="5"/>
      <c r="K6" s="24"/>
      <c r="L6" s="5"/>
      <c r="M6" s="27">
        <f t="shared" ref="M6:N11" si="3">SUM(I6,K6)</f>
        <v>0</v>
      </c>
      <c r="N6" s="26">
        <f t="shared" si="3"/>
        <v>0</v>
      </c>
      <c r="O6" s="27">
        <f t="shared" ref="O6:P11" si="4">SUM(G6,M6)</f>
        <v>0</v>
      </c>
      <c r="P6" s="26">
        <f t="shared" si="4"/>
        <v>0</v>
      </c>
      <c r="R6" s="8">
        <f t="shared" ref="R6:R12" si="5">SUM(O6:P6)</f>
        <v>0</v>
      </c>
    </row>
    <row r="7" spans="1:18" x14ac:dyDescent="0.45">
      <c r="A7" s="3">
        <v>45568</v>
      </c>
      <c r="B7" s="4" t="str">
        <f t="shared" si="0"/>
        <v>木</v>
      </c>
      <c r="C7" s="24"/>
      <c r="D7" s="5"/>
      <c r="E7" s="24"/>
      <c r="F7" s="5"/>
      <c r="G7" s="25">
        <f t="shared" si="1"/>
        <v>0</v>
      </c>
      <c r="H7" s="26">
        <f t="shared" si="2"/>
        <v>0</v>
      </c>
      <c r="I7" s="24"/>
      <c r="J7" s="5"/>
      <c r="K7" s="24"/>
      <c r="L7" s="5"/>
      <c r="M7" s="27">
        <f t="shared" si="3"/>
        <v>0</v>
      </c>
      <c r="N7" s="26">
        <f t="shared" si="3"/>
        <v>0</v>
      </c>
      <c r="O7" s="27">
        <f t="shared" si="4"/>
        <v>0</v>
      </c>
      <c r="P7" s="26">
        <f t="shared" si="4"/>
        <v>0</v>
      </c>
      <c r="R7" s="8">
        <f t="shared" si="5"/>
        <v>0</v>
      </c>
    </row>
    <row r="8" spans="1:18" x14ac:dyDescent="0.45">
      <c r="A8" s="3">
        <v>45569</v>
      </c>
      <c r="B8" s="4" t="str">
        <f t="shared" si="0"/>
        <v>金</v>
      </c>
      <c r="C8" s="24"/>
      <c r="D8" s="5"/>
      <c r="E8" s="24"/>
      <c r="F8" s="5"/>
      <c r="G8" s="25">
        <f t="shared" si="1"/>
        <v>0</v>
      </c>
      <c r="H8" s="26">
        <f t="shared" si="2"/>
        <v>0</v>
      </c>
      <c r="I8" s="24"/>
      <c r="J8" s="5"/>
      <c r="K8" s="24"/>
      <c r="L8" s="5"/>
      <c r="M8" s="27">
        <f t="shared" si="3"/>
        <v>0</v>
      </c>
      <c r="N8" s="26">
        <f t="shared" si="3"/>
        <v>0</v>
      </c>
      <c r="O8" s="27">
        <f t="shared" si="4"/>
        <v>0</v>
      </c>
      <c r="P8" s="26">
        <f t="shared" si="4"/>
        <v>0</v>
      </c>
      <c r="R8" s="8">
        <f t="shared" si="5"/>
        <v>0</v>
      </c>
    </row>
    <row r="9" spans="1:18" x14ac:dyDescent="0.45">
      <c r="A9" s="3">
        <v>45570</v>
      </c>
      <c r="B9" s="4" t="str">
        <f t="shared" si="0"/>
        <v>土</v>
      </c>
      <c r="C9" s="24"/>
      <c r="D9" s="5"/>
      <c r="E9" s="24"/>
      <c r="F9" s="5"/>
      <c r="G9" s="25">
        <f t="shared" si="1"/>
        <v>0</v>
      </c>
      <c r="H9" s="26">
        <f t="shared" si="2"/>
        <v>0</v>
      </c>
      <c r="I9" s="24"/>
      <c r="J9" s="5"/>
      <c r="K9" s="24"/>
      <c r="L9" s="5"/>
      <c r="M9" s="27">
        <f t="shared" si="3"/>
        <v>0</v>
      </c>
      <c r="N9" s="26">
        <f t="shared" si="3"/>
        <v>0</v>
      </c>
      <c r="O9" s="27">
        <f t="shared" si="4"/>
        <v>0</v>
      </c>
      <c r="P9" s="26">
        <f t="shared" si="4"/>
        <v>0</v>
      </c>
      <c r="R9" s="8">
        <f t="shared" si="5"/>
        <v>0</v>
      </c>
    </row>
    <row r="10" spans="1:18" x14ac:dyDescent="0.45">
      <c r="A10" s="3">
        <v>45571</v>
      </c>
      <c r="B10" s="4" t="str">
        <f t="shared" si="0"/>
        <v>日</v>
      </c>
      <c r="C10" s="24"/>
      <c r="D10" s="5"/>
      <c r="E10" s="24"/>
      <c r="F10" s="5"/>
      <c r="G10" s="25">
        <f t="shared" si="1"/>
        <v>0</v>
      </c>
      <c r="H10" s="26">
        <f t="shared" si="2"/>
        <v>0</v>
      </c>
      <c r="I10" s="24"/>
      <c r="J10" s="5"/>
      <c r="K10" s="24"/>
      <c r="L10" s="5"/>
      <c r="M10" s="27">
        <f t="shared" si="3"/>
        <v>0</v>
      </c>
      <c r="N10" s="26">
        <f t="shared" si="3"/>
        <v>0</v>
      </c>
      <c r="O10" s="27">
        <f t="shared" si="4"/>
        <v>0</v>
      </c>
      <c r="P10" s="26">
        <f t="shared" si="4"/>
        <v>0</v>
      </c>
      <c r="R10" s="8">
        <f t="shared" si="5"/>
        <v>0</v>
      </c>
    </row>
    <row r="11" spans="1:18" ht="16.2" customHeight="1" x14ac:dyDescent="0.45">
      <c r="A11" s="3">
        <v>45572</v>
      </c>
      <c r="B11" s="4" t="str">
        <f t="shared" si="0"/>
        <v>月</v>
      </c>
      <c r="C11" s="24"/>
      <c r="D11" s="5"/>
      <c r="E11" s="24"/>
      <c r="F11" s="5"/>
      <c r="G11" s="25">
        <f t="shared" si="1"/>
        <v>0</v>
      </c>
      <c r="H11" s="26">
        <f t="shared" si="2"/>
        <v>0</v>
      </c>
      <c r="I11" s="24"/>
      <c r="J11" s="5"/>
      <c r="K11" s="24"/>
      <c r="L11" s="5"/>
      <c r="M11" s="27">
        <f t="shared" si="3"/>
        <v>0</v>
      </c>
      <c r="N11" s="26">
        <f t="shared" si="3"/>
        <v>0</v>
      </c>
      <c r="O11" s="27">
        <f t="shared" si="4"/>
        <v>0</v>
      </c>
      <c r="P11" s="26">
        <f t="shared" si="4"/>
        <v>0</v>
      </c>
      <c r="R11" s="8">
        <f t="shared" si="5"/>
        <v>0</v>
      </c>
    </row>
    <row r="12" spans="1:18" ht="16.2" customHeight="1" x14ac:dyDescent="0.45">
      <c r="A12" s="76" t="s">
        <v>19</v>
      </c>
      <c r="B12" s="77"/>
      <c r="C12" s="52">
        <f ca="1">SUM(C5:C11)</f>
        <v>2</v>
      </c>
      <c r="D12" s="53">
        <f t="shared" ref="D12:O12" ca="1" si="6">SUM(D5:D11)</f>
        <v>5</v>
      </c>
      <c r="E12" s="52">
        <f t="shared" ca="1" si="6"/>
        <v>4</v>
      </c>
      <c r="F12" s="56">
        <f t="shared" ca="1" si="6"/>
        <v>7</v>
      </c>
      <c r="G12" s="52">
        <f t="shared" ca="1" si="6"/>
        <v>6</v>
      </c>
      <c r="H12" s="53">
        <f ca="1">SUM(H5:H11)</f>
        <v>12</v>
      </c>
      <c r="I12" s="52">
        <f t="shared" ca="1" si="6"/>
        <v>3</v>
      </c>
      <c r="J12" s="53">
        <f t="shared" ca="1" si="6"/>
        <v>4</v>
      </c>
      <c r="K12" s="52">
        <f t="shared" ca="1" si="6"/>
        <v>4</v>
      </c>
      <c r="L12" s="56">
        <f t="shared" ca="1" si="6"/>
        <v>6</v>
      </c>
      <c r="M12" s="52">
        <f t="shared" ca="1" si="6"/>
        <v>7</v>
      </c>
      <c r="N12" s="53">
        <f t="shared" ca="1" si="6"/>
        <v>10</v>
      </c>
      <c r="O12" s="52">
        <f t="shared" ca="1" si="6"/>
        <v>13</v>
      </c>
      <c r="P12" s="53">
        <f ca="1">SUM(P5:P11)</f>
        <v>22</v>
      </c>
      <c r="R12" s="8">
        <f t="shared" ca="1" si="5"/>
        <v>35</v>
      </c>
    </row>
    <row r="14" spans="1:18" x14ac:dyDescent="0.45">
      <c r="B14" s="1" t="s">
        <v>35</v>
      </c>
      <c r="C14" s="1"/>
      <c r="D14" s="1"/>
      <c r="E14" s="1"/>
      <c r="F14" s="1"/>
      <c r="G14" s="1"/>
      <c r="H14" s="1"/>
      <c r="I14" s="1"/>
    </row>
    <row r="15" spans="1:18" x14ac:dyDescent="0.45">
      <c r="A15" s="6"/>
      <c r="B15" s="1"/>
      <c r="C15" s="1"/>
      <c r="D15" s="1"/>
      <c r="E15" s="1"/>
      <c r="F15" s="1"/>
      <c r="G15" s="1"/>
      <c r="H15" s="1"/>
      <c r="I15" s="1"/>
    </row>
    <row r="16" spans="1:18" x14ac:dyDescent="0.45">
      <c r="A16" s="6"/>
      <c r="B16" s="1" t="s">
        <v>27</v>
      </c>
      <c r="D16" s="1"/>
      <c r="E16" s="1"/>
      <c r="F16" s="1"/>
      <c r="G16" s="1"/>
      <c r="H16" s="1"/>
    </row>
    <row r="17" spans="2:9" x14ac:dyDescent="0.45">
      <c r="B17" s="7" t="s">
        <v>28</v>
      </c>
      <c r="D17" s="1"/>
      <c r="E17" s="1"/>
      <c r="F17" s="1"/>
      <c r="G17" s="1"/>
      <c r="H17" s="1"/>
    </row>
    <row r="18" spans="2:9" x14ac:dyDescent="0.45">
      <c r="B18" s="1" t="s">
        <v>29</v>
      </c>
      <c r="D18" s="1"/>
      <c r="E18" s="1"/>
      <c r="F18" s="1"/>
      <c r="G18" s="1"/>
      <c r="H18" s="1"/>
    </row>
    <row r="19" spans="2:9" x14ac:dyDescent="0.45">
      <c r="B19" s="1" t="s">
        <v>30</v>
      </c>
      <c r="D19" s="1"/>
      <c r="E19" s="1"/>
      <c r="F19" s="1"/>
      <c r="G19" s="1"/>
      <c r="H19" s="1"/>
    </row>
    <row r="20" spans="2:9" x14ac:dyDescent="0.45">
      <c r="B20" s="1"/>
      <c r="D20" s="1"/>
      <c r="E20" s="1"/>
      <c r="F20" s="1"/>
      <c r="G20" s="1"/>
      <c r="H20" s="1"/>
      <c r="I20" s="1"/>
    </row>
    <row r="21" spans="2:9" x14ac:dyDescent="0.45">
      <c r="B21" s="1" t="s">
        <v>31</v>
      </c>
    </row>
    <row r="22" spans="2:9" x14ac:dyDescent="0.45">
      <c r="B22" s="7" t="s">
        <v>32</v>
      </c>
    </row>
    <row r="23" spans="2:9" x14ac:dyDescent="0.45">
      <c r="B23" s="1" t="s">
        <v>33</v>
      </c>
    </row>
    <row r="24" spans="2:9" x14ac:dyDescent="0.45">
      <c r="B24" s="1" t="s">
        <v>34</v>
      </c>
    </row>
    <row r="26" spans="2:9" x14ac:dyDescent="0.45">
      <c r="B26" s="1" t="s">
        <v>36</v>
      </c>
      <c r="C26" s="1"/>
    </row>
    <row r="28" spans="2:9" x14ac:dyDescent="0.45">
      <c r="B28" s="2" t="s">
        <v>39</v>
      </c>
    </row>
  </sheetData>
  <mergeCells count="12">
    <mergeCell ref="A12:B12"/>
    <mergeCell ref="A2:A4"/>
    <mergeCell ref="B2:B4"/>
    <mergeCell ref="C2:F2"/>
    <mergeCell ref="G2:H3"/>
    <mergeCell ref="O2:P3"/>
    <mergeCell ref="C3:D3"/>
    <mergeCell ref="E3:F3"/>
    <mergeCell ref="I3:J3"/>
    <mergeCell ref="K3:L3"/>
    <mergeCell ref="I2:L2"/>
    <mergeCell ref="M2:N3"/>
  </mergeCells>
  <phoneticPr fontId="1"/>
  <conditionalFormatting sqref="C5:P11">
    <cfRule type="expression" dxfId="11" priority="1">
      <formula>AND(MOD(ROW(), 2) &lt;&gt; 0,#REF!="利用日",$AR5&lt;&gt;"利用日")</formula>
    </cfRule>
    <cfRule type="expression" dxfId="10" priority="2">
      <formula>$AD5="利用日"</formula>
    </cfRule>
    <cfRule type="expression" dxfId="9" priority="3">
      <formula>AND($AR5="利用日",#REF!="利用日")</formula>
    </cfRule>
    <cfRule type="expression" dxfId="8" priority="4">
      <formula>$AR5="利用日"</formula>
    </cfRule>
    <cfRule type="expression" dxfId="7" priority="5">
      <formula>$AQ5="休館日"</formula>
    </cfRule>
    <cfRule type="expression" dxfId="6" priority="6">
      <formula>$Y5="休館日"</formula>
    </cfRule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77549D-9DF0-4106-BD10-1069067968F1}">
  <dimension ref="A1:R32"/>
  <sheetViews>
    <sheetView zoomScale="85" zoomScaleNormal="85" workbookViewId="0">
      <selection activeCell="B32" sqref="B32"/>
    </sheetView>
  </sheetViews>
  <sheetFormatPr defaultRowHeight="19.8" x14ac:dyDescent="0.45"/>
  <cols>
    <col min="1" max="15" width="5.69921875" style="9" customWidth="1"/>
    <col min="16" max="16384" width="8.796875" style="9"/>
  </cols>
  <sheetData>
    <row r="1" spans="1:18" x14ac:dyDescent="0.45">
      <c r="A1" s="9" t="s">
        <v>17</v>
      </c>
    </row>
    <row r="2" spans="1:18" x14ac:dyDescent="0.45">
      <c r="A2" s="28"/>
      <c r="B2" s="28"/>
      <c r="C2" s="28"/>
      <c r="D2" s="88" t="s">
        <v>20</v>
      </c>
      <c r="E2" s="88"/>
      <c r="F2" s="88"/>
      <c r="G2" s="88"/>
      <c r="H2" s="88" t="s">
        <v>21</v>
      </c>
      <c r="I2" s="88"/>
      <c r="J2" s="88"/>
      <c r="K2" s="88"/>
      <c r="L2" s="89" t="s">
        <v>14</v>
      </c>
      <c r="M2" s="90"/>
      <c r="N2" s="90"/>
      <c r="O2" s="91"/>
    </row>
    <row r="3" spans="1:18" x14ac:dyDescent="0.45">
      <c r="A3" s="95" t="s">
        <v>8</v>
      </c>
      <c r="B3" s="96" t="s">
        <v>0</v>
      </c>
      <c r="C3" s="96"/>
      <c r="D3" s="30" t="s">
        <v>1</v>
      </c>
      <c r="E3" s="30" t="s">
        <v>1</v>
      </c>
      <c r="F3" s="31" t="s">
        <v>3</v>
      </c>
      <c r="G3" s="31" t="s">
        <v>3</v>
      </c>
      <c r="H3" s="30" t="s">
        <v>1</v>
      </c>
      <c r="I3" s="30" t="s">
        <v>1</v>
      </c>
      <c r="J3" s="31" t="s">
        <v>3</v>
      </c>
      <c r="K3" s="31" t="s">
        <v>3</v>
      </c>
      <c r="L3" s="92"/>
      <c r="M3" s="93"/>
      <c r="N3" s="93"/>
      <c r="O3" s="94"/>
    </row>
    <row r="4" spans="1:18" x14ac:dyDescent="0.45">
      <c r="A4" s="88"/>
      <c r="B4" s="86"/>
      <c r="C4" s="86"/>
      <c r="D4" s="30" t="s">
        <v>4</v>
      </c>
      <c r="E4" s="32" t="s">
        <v>5</v>
      </c>
      <c r="F4" s="30" t="s">
        <v>4</v>
      </c>
      <c r="G4" s="32" t="s">
        <v>5</v>
      </c>
      <c r="H4" s="30" t="s">
        <v>4</v>
      </c>
      <c r="I4" s="32" t="s">
        <v>5</v>
      </c>
      <c r="J4" s="30" t="s">
        <v>4</v>
      </c>
      <c r="K4" s="32" t="s">
        <v>5</v>
      </c>
      <c r="L4" s="30" t="s">
        <v>1</v>
      </c>
      <c r="M4" s="29" t="s">
        <v>22</v>
      </c>
      <c r="N4" s="30" t="s">
        <v>13</v>
      </c>
      <c r="O4" s="33" t="s">
        <v>5</v>
      </c>
    </row>
    <row r="5" spans="1:18" ht="19.05" customHeight="1" x14ac:dyDescent="0.45">
      <c r="A5" s="87">
        <v>45566</v>
      </c>
      <c r="B5" s="84" t="str">
        <f>TEXT(A5,"aaa")</f>
        <v>火</v>
      </c>
      <c r="C5" s="34" t="s">
        <v>6</v>
      </c>
      <c r="D5" s="10">
        <v>1</v>
      </c>
      <c r="E5" s="21">
        <v>2</v>
      </c>
      <c r="F5" s="10">
        <v>2</v>
      </c>
      <c r="G5" s="21">
        <v>2</v>
      </c>
      <c r="H5" s="10">
        <v>1</v>
      </c>
      <c r="I5" s="21">
        <v>2</v>
      </c>
      <c r="J5" s="10">
        <v>1</v>
      </c>
      <c r="K5" s="21">
        <v>2</v>
      </c>
      <c r="L5" s="40">
        <f>SUMIF($D$3:$K$3,"大人",$D5:$K5)</f>
        <v>6</v>
      </c>
      <c r="M5" s="40">
        <f>SUMIF($D$3:$K$3,"小人",$D5:$K5)</f>
        <v>7</v>
      </c>
      <c r="N5" s="40">
        <f>SUMIF($D$4:$K$4,"男",$D5:$K5)</f>
        <v>5</v>
      </c>
      <c r="O5" s="41">
        <f>SUMIF($D$4:$K$4,"女",$D5:$K5)</f>
        <v>8</v>
      </c>
    </row>
    <row r="6" spans="1:18" ht="19.05" customHeight="1" x14ac:dyDescent="0.45">
      <c r="A6" s="88"/>
      <c r="B6" s="85"/>
      <c r="C6" s="35" t="s">
        <v>7</v>
      </c>
      <c r="D6" s="11">
        <v>2</v>
      </c>
      <c r="E6" s="22">
        <v>3</v>
      </c>
      <c r="F6" s="11">
        <v>2</v>
      </c>
      <c r="G6" s="22">
        <v>3</v>
      </c>
      <c r="H6" s="11">
        <v>3</v>
      </c>
      <c r="I6" s="22">
        <v>4</v>
      </c>
      <c r="J6" s="11">
        <v>2</v>
      </c>
      <c r="K6" s="22">
        <v>3</v>
      </c>
      <c r="L6" s="42">
        <f>SUMIF($D$3:$K$3,"大人",$D6:$K6)</f>
        <v>12</v>
      </c>
      <c r="M6" s="42">
        <f>SUMIF($D$3:$K$3,"小人",$D6:$K6)</f>
        <v>10</v>
      </c>
      <c r="N6" s="42">
        <f>SUMIF($D$4:$K$4,"男",$D6:$K6)</f>
        <v>9</v>
      </c>
      <c r="O6" s="43">
        <f>SUMIF($D$4:$K$4,"女",$D6:$K6)</f>
        <v>13</v>
      </c>
    </row>
    <row r="7" spans="1:18" ht="19.05" customHeight="1" x14ac:dyDescent="0.45">
      <c r="A7" s="88"/>
      <c r="B7" s="86"/>
      <c r="C7" s="36" t="s">
        <v>2</v>
      </c>
      <c r="D7" s="44">
        <f>SUM(D5:D6)</f>
        <v>3</v>
      </c>
      <c r="E7" s="45">
        <f t="shared" ref="E7:G7" si="0">SUM(E5:E6)</f>
        <v>5</v>
      </c>
      <c r="F7" s="44">
        <f t="shared" si="0"/>
        <v>4</v>
      </c>
      <c r="G7" s="45">
        <f t="shared" si="0"/>
        <v>5</v>
      </c>
      <c r="H7" s="44">
        <f t="shared" ref="H7:K7" si="1">SUM(H5:H6)</f>
        <v>4</v>
      </c>
      <c r="I7" s="45">
        <f t="shared" si="1"/>
        <v>6</v>
      </c>
      <c r="J7" s="44">
        <f t="shared" si="1"/>
        <v>3</v>
      </c>
      <c r="K7" s="45">
        <f t="shared" si="1"/>
        <v>5</v>
      </c>
      <c r="L7" s="44">
        <f>SUMIF($D$3:$K$3,"大人",$D7:$K7)</f>
        <v>18</v>
      </c>
      <c r="M7" s="44">
        <f>SUMIF($D$3:$K$3,"小人",$D7:$K7)</f>
        <v>17</v>
      </c>
      <c r="N7" s="44">
        <f>SUMIF($D$4:$K$4,"男",$D7:$K7)</f>
        <v>14</v>
      </c>
      <c r="O7" s="45">
        <f>SUMIF($D$4:$K$4,"女",$D7:$K7)</f>
        <v>21</v>
      </c>
      <c r="Q7" s="12">
        <f>SUM(L7:M7)</f>
        <v>35</v>
      </c>
      <c r="R7" s="12">
        <f>SUM(N7:O7)</f>
        <v>35</v>
      </c>
    </row>
    <row r="8" spans="1:18" ht="19.05" customHeight="1" x14ac:dyDescent="0.45">
      <c r="A8" s="87">
        <v>45567</v>
      </c>
      <c r="B8" s="84" t="str">
        <f>TEXT(A8,"aaa")</f>
        <v>水</v>
      </c>
      <c r="C8" s="34" t="s">
        <v>6</v>
      </c>
      <c r="D8" s="10">
        <v>3</v>
      </c>
      <c r="E8" s="21">
        <v>4</v>
      </c>
      <c r="F8" s="10">
        <v>3</v>
      </c>
      <c r="G8" s="21">
        <v>4</v>
      </c>
      <c r="H8" s="10">
        <v>3</v>
      </c>
      <c r="I8" s="21">
        <v>4</v>
      </c>
      <c r="J8" s="10">
        <v>3</v>
      </c>
      <c r="K8" s="21">
        <v>4</v>
      </c>
      <c r="L8" s="40">
        <f t="shared" ref="L8:L24" si="2">SUMIF($D$3:$K$3,"大人",$D8:$K8)</f>
        <v>14</v>
      </c>
      <c r="M8" s="40">
        <f t="shared" ref="M8:M24" si="3">SUMIF($D$3:$K$3,"小人",$D8:$K8)</f>
        <v>14</v>
      </c>
      <c r="N8" s="40">
        <f t="shared" ref="N8:N24" si="4">SUMIF($D$4:$K$4,"男",$D8:$K8)</f>
        <v>12</v>
      </c>
      <c r="O8" s="41">
        <f t="shared" ref="O8:O24" si="5">SUMIF($D$4:$K$4,"女",$D8:$K8)</f>
        <v>16</v>
      </c>
    </row>
    <row r="9" spans="1:18" ht="19.05" customHeight="1" x14ac:dyDescent="0.45">
      <c r="A9" s="88"/>
      <c r="B9" s="85"/>
      <c r="C9" s="35" t="s">
        <v>7</v>
      </c>
      <c r="D9" s="11">
        <v>4</v>
      </c>
      <c r="E9" s="22">
        <v>5</v>
      </c>
      <c r="F9" s="11">
        <v>4</v>
      </c>
      <c r="G9" s="22">
        <v>5</v>
      </c>
      <c r="H9" s="11">
        <v>5</v>
      </c>
      <c r="I9" s="22">
        <v>6</v>
      </c>
      <c r="J9" s="11">
        <v>4</v>
      </c>
      <c r="K9" s="22">
        <v>5</v>
      </c>
      <c r="L9" s="42">
        <f t="shared" si="2"/>
        <v>20</v>
      </c>
      <c r="M9" s="42">
        <f t="shared" si="3"/>
        <v>18</v>
      </c>
      <c r="N9" s="42">
        <f t="shared" si="4"/>
        <v>17</v>
      </c>
      <c r="O9" s="43">
        <f t="shared" si="5"/>
        <v>21</v>
      </c>
    </row>
    <row r="10" spans="1:18" ht="19.05" customHeight="1" x14ac:dyDescent="0.45">
      <c r="A10" s="88"/>
      <c r="B10" s="86"/>
      <c r="C10" s="36" t="s">
        <v>2</v>
      </c>
      <c r="D10" s="44">
        <f t="shared" ref="D10" si="6">SUM(D8:D9)</f>
        <v>7</v>
      </c>
      <c r="E10" s="45">
        <f t="shared" ref="E10:K10" si="7">SUM(E8:E9)</f>
        <v>9</v>
      </c>
      <c r="F10" s="44">
        <f t="shared" si="7"/>
        <v>7</v>
      </c>
      <c r="G10" s="45">
        <f t="shared" si="7"/>
        <v>9</v>
      </c>
      <c r="H10" s="44">
        <f t="shared" si="7"/>
        <v>8</v>
      </c>
      <c r="I10" s="45">
        <f t="shared" si="7"/>
        <v>10</v>
      </c>
      <c r="J10" s="44">
        <f t="shared" si="7"/>
        <v>7</v>
      </c>
      <c r="K10" s="45">
        <f t="shared" si="7"/>
        <v>9</v>
      </c>
      <c r="L10" s="44">
        <f t="shared" si="2"/>
        <v>34</v>
      </c>
      <c r="M10" s="44">
        <f t="shared" si="3"/>
        <v>32</v>
      </c>
      <c r="N10" s="44">
        <f t="shared" si="4"/>
        <v>29</v>
      </c>
      <c r="O10" s="45">
        <f t="shared" si="5"/>
        <v>37</v>
      </c>
      <c r="Q10" s="12">
        <f t="shared" ref="Q10" si="8">SUM(L10:M10)</f>
        <v>66</v>
      </c>
      <c r="R10" s="12">
        <f t="shared" ref="R10" si="9">SUM(N10:O10)</f>
        <v>66</v>
      </c>
    </row>
    <row r="11" spans="1:18" ht="19.05" customHeight="1" x14ac:dyDescent="0.45">
      <c r="A11" s="87">
        <v>45568</v>
      </c>
      <c r="B11" s="84" t="str">
        <f>TEXT(A11,"aaa")</f>
        <v>木</v>
      </c>
      <c r="C11" s="34" t="s">
        <v>6</v>
      </c>
      <c r="D11" s="10">
        <v>5</v>
      </c>
      <c r="E11" s="21">
        <v>6</v>
      </c>
      <c r="F11" s="10">
        <v>5</v>
      </c>
      <c r="G11" s="21">
        <v>6</v>
      </c>
      <c r="H11" s="10">
        <v>5</v>
      </c>
      <c r="I11" s="21">
        <v>6</v>
      </c>
      <c r="J11" s="10">
        <v>5</v>
      </c>
      <c r="K11" s="21">
        <v>6</v>
      </c>
      <c r="L11" s="40">
        <f t="shared" si="2"/>
        <v>22</v>
      </c>
      <c r="M11" s="40">
        <f t="shared" si="3"/>
        <v>22</v>
      </c>
      <c r="N11" s="40">
        <f t="shared" si="4"/>
        <v>20</v>
      </c>
      <c r="O11" s="41">
        <f t="shared" si="5"/>
        <v>24</v>
      </c>
    </row>
    <row r="12" spans="1:18" ht="19.05" customHeight="1" x14ac:dyDescent="0.45">
      <c r="A12" s="88"/>
      <c r="B12" s="85"/>
      <c r="C12" s="35" t="s">
        <v>7</v>
      </c>
      <c r="D12" s="11">
        <v>6</v>
      </c>
      <c r="E12" s="22">
        <v>7</v>
      </c>
      <c r="F12" s="11">
        <v>6</v>
      </c>
      <c r="G12" s="22">
        <v>7</v>
      </c>
      <c r="H12" s="11">
        <v>7</v>
      </c>
      <c r="I12" s="22">
        <v>8</v>
      </c>
      <c r="J12" s="11">
        <v>6</v>
      </c>
      <c r="K12" s="22">
        <v>7</v>
      </c>
      <c r="L12" s="42">
        <f t="shared" si="2"/>
        <v>28</v>
      </c>
      <c r="M12" s="42">
        <f t="shared" si="3"/>
        <v>26</v>
      </c>
      <c r="N12" s="42">
        <f t="shared" si="4"/>
        <v>25</v>
      </c>
      <c r="O12" s="43">
        <f t="shared" si="5"/>
        <v>29</v>
      </c>
    </row>
    <row r="13" spans="1:18" ht="19.05" customHeight="1" x14ac:dyDescent="0.45">
      <c r="A13" s="88"/>
      <c r="B13" s="86"/>
      <c r="C13" s="36" t="s">
        <v>2</v>
      </c>
      <c r="D13" s="44">
        <f t="shared" ref="D13" si="10">SUM(D11:D12)</f>
        <v>11</v>
      </c>
      <c r="E13" s="45">
        <f t="shared" ref="E13:K13" si="11">SUM(E11:E12)</f>
        <v>13</v>
      </c>
      <c r="F13" s="44">
        <f t="shared" si="11"/>
        <v>11</v>
      </c>
      <c r="G13" s="45">
        <f t="shared" si="11"/>
        <v>13</v>
      </c>
      <c r="H13" s="44">
        <f t="shared" si="11"/>
        <v>12</v>
      </c>
      <c r="I13" s="45">
        <f t="shared" si="11"/>
        <v>14</v>
      </c>
      <c r="J13" s="44">
        <f t="shared" si="11"/>
        <v>11</v>
      </c>
      <c r="K13" s="45">
        <f t="shared" si="11"/>
        <v>13</v>
      </c>
      <c r="L13" s="44">
        <f t="shared" si="2"/>
        <v>50</v>
      </c>
      <c r="M13" s="44">
        <f t="shared" si="3"/>
        <v>48</v>
      </c>
      <c r="N13" s="44">
        <f t="shared" si="4"/>
        <v>45</v>
      </c>
      <c r="O13" s="45">
        <f t="shared" si="5"/>
        <v>53</v>
      </c>
      <c r="Q13" s="12">
        <f t="shared" ref="Q13" si="12">SUM(L13:M13)</f>
        <v>98</v>
      </c>
      <c r="R13" s="12">
        <f t="shared" ref="R13" si="13">SUM(N13:O13)</f>
        <v>98</v>
      </c>
    </row>
    <row r="14" spans="1:18" ht="19.05" customHeight="1" x14ac:dyDescent="0.45">
      <c r="A14" s="87">
        <v>45569</v>
      </c>
      <c r="B14" s="84" t="str">
        <f>TEXT(A14,"aaa")</f>
        <v>金</v>
      </c>
      <c r="C14" s="34" t="s">
        <v>6</v>
      </c>
      <c r="D14" s="10">
        <v>7</v>
      </c>
      <c r="E14" s="21">
        <v>8</v>
      </c>
      <c r="F14" s="10">
        <v>7</v>
      </c>
      <c r="G14" s="21">
        <v>8</v>
      </c>
      <c r="H14" s="10">
        <v>7</v>
      </c>
      <c r="I14" s="21">
        <v>8</v>
      </c>
      <c r="J14" s="10">
        <v>7</v>
      </c>
      <c r="K14" s="21">
        <v>8</v>
      </c>
      <c r="L14" s="40">
        <f t="shared" si="2"/>
        <v>30</v>
      </c>
      <c r="M14" s="40">
        <f t="shared" si="3"/>
        <v>30</v>
      </c>
      <c r="N14" s="40">
        <f t="shared" si="4"/>
        <v>28</v>
      </c>
      <c r="O14" s="41">
        <f t="shared" si="5"/>
        <v>32</v>
      </c>
    </row>
    <row r="15" spans="1:18" ht="19.05" customHeight="1" x14ac:dyDescent="0.45">
      <c r="A15" s="88"/>
      <c r="B15" s="85"/>
      <c r="C15" s="35" t="s">
        <v>7</v>
      </c>
      <c r="D15" s="11">
        <v>8</v>
      </c>
      <c r="E15" s="22">
        <v>9</v>
      </c>
      <c r="F15" s="11">
        <v>8</v>
      </c>
      <c r="G15" s="22">
        <v>9</v>
      </c>
      <c r="H15" s="11">
        <v>9</v>
      </c>
      <c r="I15" s="22">
        <v>10</v>
      </c>
      <c r="J15" s="11">
        <v>8</v>
      </c>
      <c r="K15" s="22">
        <v>9</v>
      </c>
      <c r="L15" s="42">
        <f t="shared" si="2"/>
        <v>36</v>
      </c>
      <c r="M15" s="42">
        <f t="shared" si="3"/>
        <v>34</v>
      </c>
      <c r="N15" s="42">
        <f t="shared" si="4"/>
        <v>33</v>
      </c>
      <c r="O15" s="43">
        <f t="shared" si="5"/>
        <v>37</v>
      </c>
    </row>
    <row r="16" spans="1:18" ht="19.05" customHeight="1" x14ac:dyDescent="0.45">
      <c r="A16" s="88"/>
      <c r="B16" s="86"/>
      <c r="C16" s="36" t="s">
        <v>2</v>
      </c>
      <c r="D16" s="44">
        <f t="shared" ref="D16" si="14">SUM(D14:D15)</f>
        <v>15</v>
      </c>
      <c r="E16" s="45">
        <f t="shared" ref="E16:K16" si="15">SUM(E14:E15)</f>
        <v>17</v>
      </c>
      <c r="F16" s="44">
        <f t="shared" si="15"/>
        <v>15</v>
      </c>
      <c r="G16" s="45">
        <f t="shared" si="15"/>
        <v>17</v>
      </c>
      <c r="H16" s="44">
        <f t="shared" si="15"/>
        <v>16</v>
      </c>
      <c r="I16" s="45">
        <f t="shared" si="15"/>
        <v>18</v>
      </c>
      <c r="J16" s="44">
        <f t="shared" si="15"/>
        <v>15</v>
      </c>
      <c r="K16" s="45">
        <f t="shared" si="15"/>
        <v>17</v>
      </c>
      <c r="L16" s="44">
        <f t="shared" si="2"/>
        <v>66</v>
      </c>
      <c r="M16" s="44">
        <f t="shared" si="3"/>
        <v>64</v>
      </c>
      <c r="N16" s="44">
        <f t="shared" si="4"/>
        <v>61</v>
      </c>
      <c r="O16" s="45">
        <f t="shared" si="5"/>
        <v>69</v>
      </c>
      <c r="Q16" s="12">
        <f t="shared" ref="Q16" si="16">SUM(L16:M16)</f>
        <v>130</v>
      </c>
      <c r="R16" s="12">
        <f t="shared" ref="R16" si="17">SUM(N16:O16)</f>
        <v>130</v>
      </c>
    </row>
    <row r="17" spans="1:18" ht="19.05" customHeight="1" x14ac:dyDescent="0.45">
      <c r="A17" s="87">
        <v>45570</v>
      </c>
      <c r="B17" s="84" t="str">
        <f>TEXT(A17,"aaa")</f>
        <v>土</v>
      </c>
      <c r="C17" s="34" t="s">
        <v>6</v>
      </c>
      <c r="D17" s="10">
        <v>9</v>
      </c>
      <c r="E17" s="21">
        <v>10</v>
      </c>
      <c r="F17" s="10">
        <v>9</v>
      </c>
      <c r="G17" s="21">
        <v>10</v>
      </c>
      <c r="H17" s="10">
        <v>1</v>
      </c>
      <c r="I17" s="21">
        <v>2</v>
      </c>
      <c r="J17" s="10">
        <v>9</v>
      </c>
      <c r="K17" s="21">
        <v>10</v>
      </c>
      <c r="L17" s="40">
        <f t="shared" si="2"/>
        <v>22</v>
      </c>
      <c r="M17" s="40">
        <f t="shared" si="3"/>
        <v>38</v>
      </c>
      <c r="N17" s="40">
        <f t="shared" si="4"/>
        <v>28</v>
      </c>
      <c r="O17" s="41">
        <f t="shared" si="5"/>
        <v>32</v>
      </c>
    </row>
    <row r="18" spans="1:18" ht="19.05" customHeight="1" x14ac:dyDescent="0.45">
      <c r="A18" s="88"/>
      <c r="B18" s="85"/>
      <c r="C18" s="35" t="s">
        <v>7</v>
      </c>
      <c r="D18" s="11">
        <v>10</v>
      </c>
      <c r="E18" s="22">
        <v>11</v>
      </c>
      <c r="F18" s="11">
        <v>10</v>
      </c>
      <c r="G18" s="22">
        <v>11</v>
      </c>
      <c r="H18" s="11">
        <v>3</v>
      </c>
      <c r="I18" s="22">
        <v>4</v>
      </c>
      <c r="J18" s="11">
        <v>10</v>
      </c>
      <c r="K18" s="22">
        <v>11</v>
      </c>
      <c r="L18" s="42">
        <f t="shared" si="2"/>
        <v>28</v>
      </c>
      <c r="M18" s="42">
        <f t="shared" si="3"/>
        <v>42</v>
      </c>
      <c r="N18" s="42">
        <f t="shared" si="4"/>
        <v>33</v>
      </c>
      <c r="O18" s="43">
        <f t="shared" si="5"/>
        <v>37</v>
      </c>
    </row>
    <row r="19" spans="1:18" ht="19.05" customHeight="1" x14ac:dyDescent="0.45">
      <c r="A19" s="88"/>
      <c r="B19" s="86"/>
      <c r="C19" s="36" t="s">
        <v>2</v>
      </c>
      <c r="D19" s="44">
        <f t="shared" ref="D19" si="18">SUM(D17:D18)</f>
        <v>19</v>
      </c>
      <c r="E19" s="45">
        <f t="shared" ref="E19:K19" si="19">SUM(E17:E18)</f>
        <v>21</v>
      </c>
      <c r="F19" s="44">
        <f t="shared" si="19"/>
        <v>19</v>
      </c>
      <c r="G19" s="45">
        <f t="shared" si="19"/>
        <v>21</v>
      </c>
      <c r="H19" s="44">
        <f t="shared" si="19"/>
        <v>4</v>
      </c>
      <c r="I19" s="45">
        <f t="shared" si="19"/>
        <v>6</v>
      </c>
      <c r="J19" s="44">
        <f t="shared" si="19"/>
        <v>19</v>
      </c>
      <c r="K19" s="45">
        <f t="shared" si="19"/>
        <v>21</v>
      </c>
      <c r="L19" s="44">
        <f t="shared" si="2"/>
        <v>50</v>
      </c>
      <c r="M19" s="44">
        <f t="shared" si="3"/>
        <v>80</v>
      </c>
      <c r="N19" s="44">
        <f t="shared" si="4"/>
        <v>61</v>
      </c>
      <c r="O19" s="45">
        <f t="shared" si="5"/>
        <v>69</v>
      </c>
      <c r="Q19" s="12">
        <f t="shared" ref="Q19" si="20">SUM(L19:M19)</f>
        <v>130</v>
      </c>
      <c r="R19" s="12">
        <f t="shared" ref="R19" si="21">SUM(N19:O19)</f>
        <v>130</v>
      </c>
    </row>
    <row r="20" spans="1:18" ht="19.05" customHeight="1" x14ac:dyDescent="0.45">
      <c r="A20" s="87">
        <v>45571</v>
      </c>
      <c r="B20" s="84" t="str">
        <f>TEXT(A20,"aaa")</f>
        <v>日</v>
      </c>
      <c r="C20" s="34" t="s">
        <v>6</v>
      </c>
      <c r="D20" s="10">
        <v>11</v>
      </c>
      <c r="E20" s="21">
        <v>12</v>
      </c>
      <c r="F20" s="10">
        <v>11</v>
      </c>
      <c r="G20" s="21">
        <v>12</v>
      </c>
      <c r="H20" s="10">
        <v>5</v>
      </c>
      <c r="I20" s="21">
        <v>6</v>
      </c>
      <c r="J20" s="10">
        <v>11</v>
      </c>
      <c r="K20" s="21">
        <v>12</v>
      </c>
      <c r="L20" s="40">
        <f t="shared" si="2"/>
        <v>34</v>
      </c>
      <c r="M20" s="40">
        <f t="shared" si="3"/>
        <v>46</v>
      </c>
      <c r="N20" s="40">
        <f t="shared" si="4"/>
        <v>38</v>
      </c>
      <c r="O20" s="41">
        <f t="shared" si="5"/>
        <v>42</v>
      </c>
    </row>
    <row r="21" spans="1:18" ht="19.05" customHeight="1" x14ac:dyDescent="0.45">
      <c r="A21" s="88"/>
      <c r="B21" s="85"/>
      <c r="C21" s="35" t="s">
        <v>7</v>
      </c>
      <c r="D21" s="11">
        <v>12</v>
      </c>
      <c r="E21" s="22">
        <v>13</v>
      </c>
      <c r="F21" s="11">
        <v>12</v>
      </c>
      <c r="G21" s="22">
        <v>13</v>
      </c>
      <c r="H21" s="11">
        <v>7</v>
      </c>
      <c r="I21" s="22">
        <v>8</v>
      </c>
      <c r="J21" s="11">
        <v>12</v>
      </c>
      <c r="K21" s="22">
        <v>13</v>
      </c>
      <c r="L21" s="42">
        <f t="shared" si="2"/>
        <v>40</v>
      </c>
      <c r="M21" s="42">
        <f t="shared" si="3"/>
        <v>50</v>
      </c>
      <c r="N21" s="42">
        <f t="shared" si="4"/>
        <v>43</v>
      </c>
      <c r="O21" s="43">
        <f t="shared" si="5"/>
        <v>47</v>
      </c>
    </row>
    <row r="22" spans="1:18" ht="19.05" customHeight="1" x14ac:dyDescent="0.45">
      <c r="A22" s="88"/>
      <c r="B22" s="86"/>
      <c r="C22" s="36" t="s">
        <v>2</v>
      </c>
      <c r="D22" s="44">
        <f t="shared" ref="D22" si="22">SUM(D20:D21)</f>
        <v>23</v>
      </c>
      <c r="E22" s="45">
        <f t="shared" ref="E22:K22" si="23">SUM(E20:E21)</f>
        <v>25</v>
      </c>
      <c r="F22" s="44">
        <f t="shared" si="23"/>
        <v>23</v>
      </c>
      <c r="G22" s="45">
        <f t="shared" si="23"/>
        <v>25</v>
      </c>
      <c r="H22" s="44">
        <f t="shared" si="23"/>
        <v>12</v>
      </c>
      <c r="I22" s="45">
        <f t="shared" si="23"/>
        <v>14</v>
      </c>
      <c r="J22" s="44">
        <f t="shared" si="23"/>
        <v>23</v>
      </c>
      <c r="K22" s="45">
        <f t="shared" si="23"/>
        <v>25</v>
      </c>
      <c r="L22" s="44">
        <f t="shared" si="2"/>
        <v>74</v>
      </c>
      <c r="M22" s="44">
        <f t="shared" si="3"/>
        <v>96</v>
      </c>
      <c r="N22" s="44">
        <f t="shared" si="4"/>
        <v>81</v>
      </c>
      <c r="O22" s="45">
        <f t="shared" si="5"/>
        <v>89</v>
      </c>
      <c r="Q22" s="12">
        <f t="shared" ref="Q22" si="24">SUM(L22:M22)</f>
        <v>170</v>
      </c>
      <c r="R22" s="12">
        <f t="shared" ref="R22" si="25">SUM(N22:O22)</f>
        <v>170</v>
      </c>
    </row>
    <row r="23" spans="1:18" ht="19.05" customHeight="1" x14ac:dyDescent="0.45">
      <c r="A23" s="87">
        <v>45572</v>
      </c>
      <c r="B23" s="84" t="str">
        <f>TEXT(A23,"aaa")</f>
        <v>月</v>
      </c>
      <c r="C23" s="34" t="s">
        <v>6</v>
      </c>
      <c r="D23" s="10">
        <v>13</v>
      </c>
      <c r="E23" s="21">
        <v>14</v>
      </c>
      <c r="F23" s="10">
        <v>13</v>
      </c>
      <c r="G23" s="21">
        <v>14</v>
      </c>
      <c r="H23" s="10">
        <v>9</v>
      </c>
      <c r="I23" s="21">
        <v>10</v>
      </c>
      <c r="J23" s="10">
        <v>13</v>
      </c>
      <c r="K23" s="21">
        <v>14</v>
      </c>
      <c r="L23" s="40">
        <f t="shared" si="2"/>
        <v>46</v>
      </c>
      <c r="M23" s="40">
        <f t="shared" si="3"/>
        <v>54</v>
      </c>
      <c r="N23" s="40">
        <f t="shared" si="4"/>
        <v>48</v>
      </c>
      <c r="O23" s="41">
        <f t="shared" si="5"/>
        <v>52</v>
      </c>
    </row>
    <row r="24" spans="1:18" ht="19.05" customHeight="1" x14ac:dyDescent="0.45">
      <c r="A24" s="88"/>
      <c r="B24" s="85"/>
      <c r="C24" s="35" t="s">
        <v>7</v>
      </c>
      <c r="D24" s="11">
        <v>14</v>
      </c>
      <c r="E24" s="22">
        <v>15</v>
      </c>
      <c r="F24" s="11">
        <v>14</v>
      </c>
      <c r="G24" s="22">
        <v>15</v>
      </c>
      <c r="H24" s="11">
        <v>11</v>
      </c>
      <c r="I24" s="22">
        <v>12</v>
      </c>
      <c r="J24" s="11">
        <v>14</v>
      </c>
      <c r="K24" s="22">
        <v>15</v>
      </c>
      <c r="L24" s="42">
        <f t="shared" si="2"/>
        <v>52</v>
      </c>
      <c r="M24" s="42">
        <f t="shared" si="3"/>
        <v>58</v>
      </c>
      <c r="N24" s="42">
        <f t="shared" si="4"/>
        <v>53</v>
      </c>
      <c r="O24" s="43">
        <f t="shared" si="5"/>
        <v>57</v>
      </c>
    </row>
    <row r="25" spans="1:18" ht="19.05" customHeight="1" x14ac:dyDescent="0.45">
      <c r="A25" s="88"/>
      <c r="B25" s="86"/>
      <c r="C25" s="37" t="s">
        <v>2</v>
      </c>
      <c r="D25" s="13">
        <f t="shared" ref="D25" si="26">SUM(D23:D24)</f>
        <v>27</v>
      </c>
      <c r="E25" s="23">
        <f t="shared" ref="E25:K25" si="27">SUM(E23:E24)</f>
        <v>29</v>
      </c>
      <c r="F25" s="13">
        <f t="shared" si="27"/>
        <v>27</v>
      </c>
      <c r="G25" s="23">
        <f t="shared" si="27"/>
        <v>29</v>
      </c>
      <c r="H25" s="13">
        <f t="shared" si="27"/>
        <v>20</v>
      </c>
      <c r="I25" s="23">
        <f t="shared" si="27"/>
        <v>22</v>
      </c>
      <c r="J25" s="13">
        <f t="shared" si="27"/>
        <v>27</v>
      </c>
      <c r="K25" s="23">
        <f t="shared" si="27"/>
        <v>29</v>
      </c>
      <c r="L25" s="44">
        <f t="shared" ref="L25" si="28">SUMIF($D$3:$K$3,"大人",$D25:$K25)</f>
        <v>98</v>
      </c>
      <c r="M25" s="44">
        <f t="shared" ref="M25" si="29">SUMIF($D$3:$K$3,"小人",$D25:$K25)</f>
        <v>112</v>
      </c>
      <c r="N25" s="44">
        <f t="shared" ref="N25" si="30">SUMIF($D$4:$K$4,"男",$D25:$K25)</f>
        <v>101</v>
      </c>
      <c r="O25" s="45">
        <f t="shared" ref="O25" si="31">SUMIF($D$4:$K$4,"女",$D25:$K25)</f>
        <v>109</v>
      </c>
      <c r="Q25" s="12">
        <f t="shared" ref="Q25" si="32">SUM(L25:M25)</f>
        <v>210</v>
      </c>
      <c r="R25" s="12">
        <f t="shared" ref="R25" si="33">SUM(N25:O25)</f>
        <v>210</v>
      </c>
    </row>
    <row r="26" spans="1:18" x14ac:dyDescent="0.45">
      <c r="A26" s="97" t="s">
        <v>14</v>
      </c>
      <c r="B26" s="91"/>
      <c r="C26" s="38" t="s">
        <v>6</v>
      </c>
      <c r="D26" s="46">
        <f>SUMIF($C5:$C25,"市外",D5:D25)</f>
        <v>49</v>
      </c>
      <c r="E26" s="47">
        <f t="shared" ref="E26:L26" si="34">SUMIF($C5:$C25,"市外",E5:E25)</f>
        <v>56</v>
      </c>
      <c r="F26" s="46">
        <f t="shared" si="34"/>
        <v>50</v>
      </c>
      <c r="G26" s="47">
        <f t="shared" si="34"/>
        <v>56</v>
      </c>
      <c r="H26" s="46">
        <f>SUMIF($C5:$C25,"市外",H5:H25)</f>
        <v>31</v>
      </c>
      <c r="I26" s="47">
        <f t="shared" ref="I26:K26" si="35">SUMIF($C5:$C25,"市外",I5:I25)</f>
        <v>38</v>
      </c>
      <c r="J26" s="46">
        <f t="shared" si="35"/>
        <v>49</v>
      </c>
      <c r="K26" s="47">
        <f t="shared" si="35"/>
        <v>56</v>
      </c>
      <c r="L26" s="46">
        <f t="shared" si="34"/>
        <v>174</v>
      </c>
      <c r="M26" s="46">
        <f>SUMIF($C5:$C25,"市外",M5:M25)</f>
        <v>211</v>
      </c>
      <c r="N26" s="46">
        <f t="shared" ref="N26" si="36">SUMIF($C5:$C25,"市外",N5:N25)</f>
        <v>179</v>
      </c>
      <c r="O26" s="47">
        <f>SUMIF($C5:$C25,"市外",O5:O25)</f>
        <v>206</v>
      </c>
    </row>
    <row r="27" spans="1:18" x14ac:dyDescent="0.45">
      <c r="A27" s="92"/>
      <c r="B27" s="94"/>
      <c r="C27" s="39" t="s">
        <v>7</v>
      </c>
      <c r="D27" s="48">
        <f>SUMIF($C6:$C26,"市内",D6:D26)</f>
        <v>56</v>
      </c>
      <c r="E27" s="49">
        <f t="shared" ref="E27:L27" si="37">SUMIF($C6:$C26,"市内",E6:E26)</f>
        <v>63</v>
      </c>
      <c r="F27" s="48">
        <f t="shared" si="37"/>
        <v>56</v>
      </c>
      <c r="G27" s="49">
        <f t="shared" si="37"/>
        <v>63</v>
      </c>
      <c r="H27" s="48">
        <f>SUMIF($C6:$C26,"市内",H6:H26)</f>
        <v>45</v>
      </c>
      <c r="I27" s="49">
        <f t="shared" ref="I27:K27" si="38">SUMIF($C6:$C26,"市内",I6:I26)</f>
        <v>52</v>
      </c>
      <c r="J27" s="48">
        <f t="shared" si="38"/>
        <v>56</v>
      </c>
      <c r="K27" s="49">
        <f t="shared" si="38"/>
        <v>63</v>
      </c>
      <c r="L27" s="48">
        <f t="shared" si="37"/>
        <v>216</v>
      </c>
      <c r="M27" s="48">
        <f>SUMIF($C6:$C26,"市内",M6:M26)</f>
        <v>238</v>
      </c>
      <c r="N27" s="48">
        <f t="shared" ref="N27" si="39">SUMIF($C6:$C26,"市内",N6:N26)</f>
        <v>213</v>
      </c>
      <c r="O27" s="49">
        <f>SUMIF($C6:$C26,"市内",O6:O26)</f>
        <v>241</v>
      </c>
    </row>
    <row r="28" spans="1:18" x14ac:dyDescent="0.45">
      <c r="A28" s="98"/>
      <c r="B28" s="99"/>
      <c r="C28" s="37" t="s">
        <v>2</v>
      </c>
      <c r="D28" s="44">
        <f>SUMIF($C7:$C27,"計",D7:D27)</f>
        <v>105</v>
      </c>
      <c r="E28" s="45">
        <f t="shared" ref="E28:M28" si="40">SUMIF($C7:$C27,"計",E7:E27)</f>
        <v>119</v>
      </c>
      <c r="F28" s="44">
        <f t="shared" si="40"/>
        <v>106</v>
      </c>
      <c r="G28" s="45">
        <f t="shared" si="40"/>
        <v>119</v>
      </c>
      <c r="H28" s="44">
        <f>SUMIF($C7:$C27,"計",H7:H27)</f>
        <v>76</v>
      </c>
      <c r="I28" s="45">
        <f t="shared" ref="I28:K28" si="41">SUMIF($C7:$C27,"計",I7:I27)</f>
        <v>90</v>
      </c>
      <c r="J28" s="44">
        <f t="shared" si="41"/>
        <v>105</v>
      </c>
      <c r="K28" s="45">
        <f t="shared" si="41"/>
        <v>119</v>
      </c>
      <c r="L28" s="44">
        <f t="shared" si="40"/>
        <v>390</v>
      </c>
      <c r="M28" s="44">
        <f t="shared" si="40"/>
        <v>449</v>
      </c>
      <c r="N28" s="44">
        <f t="shared" ref="N28:O28" si="42">SUMIF($C7:$C27,"計",N7:N27)</f>
        <v>392</v>
      </c>
      <c r="O28" s="45">
        <f t="shared" si="42"/>
        <v>447</v>
      </c>
      <c r="Q28" s="12">
        <f t="shared" ref="Q28" si="43">SUM(L28:M28)</f>
        <v>839</v>
      </c>
      <c r="R28" s="12">
        <f t="shared" ref="R28" si="44">SUM(N28:O28)</f>
        <v>839</v>
      </c>
    </row>
    <row r="32" spans="1:18" x14ac:dyDescent="0.45">
      <c r="B32" s="9" t="s">
        <v>37</v>
      </c>
    </row>
  </sheetData>
  <mergeCells count="21">
    <mergeCell ref="L2:O3"/>
    <mergeCell ref="A3:A4"/>
    <mergeCell ref="B3:B4"/>
    <mergeCell ref="C3:C4"/>
    <mergeCell ref="A26:B28"/>
    <mergeCell ref="A11:A13"/>
    <mergeCell ref="B11:B13"/>
    <mergeCell ref="A14:A16"/>
    <mergeCell ref="B14:B16"/>
    <mergeCell ref="A17:A19"/>
    <mergeCell ref="B17:B19"/>
    <mergeCell ref="D2:G2"/>
    <mergeCell ref="H2:K2"/>
    <mergeCell ref="A20:A22"/>
    <mergeCell ref="B20:B22"/>
    <mergeCell ref="A23:A25"/>
    <mergeCell ref="B23:B25"/>
    <mergeCell ref="A5:A7"/>
    <mergeCell ref="B5:B7"/>
    <mergeCell ref="A8:A10"/>
    <mergeCell ref="B8:B10"/>
  </mergeCells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540329-2E52-4712-90E9-74F9F3CB38CC}">
  <dimension ref="A1:R26"/>
  <sheetViews>
    <sheetView workbookViewId="0">
      <selection activeCell="B15" sqref="B15"/>
    </sheetView>
  </sheetViews>
  <sheetFormatPr defaultRowHeight="19.8" x14ac:dyDescent="0.45"/>
  <cols>
    <col min="1" max="16" width="5.69921875" style="14" customWidth="1"/>
    <col min="17" max="17" width="2.69921875" style="14" customWidth="1"/>
    <col min="18" max="18" width="5.69921875" style="14" customWidth="1"/>
    <col min="19" max="16384" width="8.796875" style="14"/>
  </cols>
  <sheetData>
    <row r="1" spans="1:18" x14ac:dyDescent="0.45">
      <c r="A1" s="14" t="s">
        <v>18</v>
      </c>
      <c r="C1" s="14" t="s">
        <v>23</v>
      </c>
      <c r="E1" s="14" t="s">
        <v>24</v>
      </c>
      <c r="I1" s="14" t="s">
        <v>25</v>
      </c>
      <c r="K1" s="14" t="s">
        <v>26</v>
      </c>
    </row>
    <row r="2" spans="1:18" x14ac:dyDescent="0.45">
      <c r="A2" s="101" t="s">
        <v>8</v>
      </c>
      <c r="B2" s="104" t="s">
        <v>0</v>
      </c>
      <c r="C2" s="107" t="s">
        <v>1</v>
      </c>
      <c r="D2" s="108"/>
      <c r="E2" s="108"/>
      <c r="F2" s="108"/>
      <c r="G2" s="109" t="s">
        <v>9</v>
      </c>
      <c r="H2" s="110"/>
      <c r="I2" s="107" t="s">
        <v>10</v>
      </c>
      <c r="J2" s="108"/>
      <c r="K2" s="108"/>
      <c r="L2" s="108"/>
      <c r="M2" s="109" t="s">
        <v>11</v>
      </c>
      <c r="N2" s="110"/>
      <c r="O2" s="113" t="s">
        <v>12</v>
      </c>
      <c r="P2" s="110"/>
    </row>
    <row r="3" spans="1:18" x14ac:dyDescent="0.45">
      <c r="A3" s="102"/>
      <c r="B3" s="105"/>
      <c r="C3" s="107" t="s">
        <v>13</v>
      </c>
      <c r="D3" s="115"/>
      <c r="E3" s="116" t="s">
        <v>5</v>
      </c>
      <c r="F3" s="115"/>
      <c r="G3" s="111"/>
      <c r="H3" s="112"/>
      <c r="I3" s="107" t="s">
        <v>13</v>
      </c>
      <c r="J3" s="115"/>
      <c r="K3" s="116" t="s">
        <v>5</v>
      </c>
      <c r="L3" s="115"/>
      <c r="M3" s="111"/>
      <c r="N3" s="112"/>
      <c r="O3" s="114"/>
      <c r="P3" s="112"/>
    </row>
    <row r="4" spans="1:18" x14ac:dyDescent="0.45">
      <c r="A4" s="103"/>
      <c r="B4" s="106"/>
      <c r="C4" s="57" t="s">
        <v>6</v>
      </c>
      <c r="D4" s="58" t="s">
        <v>7</v>
      </c>
      <c r="E4" s="57" t="s">
        <v>6</v>
      </c>
      <c r="F4" s="58" t="s">
        <v>7</v>
      </c>
      <c r="G4" s="57" t="s">
        <v>6</v>
      </c>
      <c r="H4" s="58" t="s">
        <v>7</v>
      </c>
      <c r="I4" s="57" t="s">
        <v>6</v>
      </c>
      <c r="J4" s="58" t="s">
        <v>7</v>
      </c>
      <c r="K4" s="57" t="s">
        <v>6</v>
      </c>
      <c r="L4" s="58" t="s">
        <v>7</v>
      </c>
      <c r="M4" s="57" t="s">
        <v>6</v>
      </c>
      <c r="N4" s="58" t="s">
        <v>7</v>
      </c>
      <c r="O4" s="57" t="s">
        <v>6</v>
      </c>
      <c r="P4" s="58" t="s">
        <v>7</v>
      </c>
      <c r="R4" s="65" t="s">
        <v>40</v>
      </c>
    </row>
    <row r="5" spans="1:18" x14ac:dyDescent="0.45">
      <c r="A5" s="59">
        <v>45566</v>
      </c>
      <c r="B5" s="60" t="str">
        <f>TEXT(A5,"aaa")</f>
        <v>火</v>
      </c>
      <c r="C5" s="20">
        <f ca="1">INDIRECT("sheet2!D"&amp;(ROW(Sheet2!D1)*3+2))+INDIRECT("sheet2!H"&amp;(ROW(Sheet2!H1)*3+2))</f>
        <v>2</v>
      </c>
      <c r="D5" s="15">
        <f ca="1">INDIRECT("sheet2!D"&amp;(ROW(Sheet2!D1)*3+3))+INDIRECT("sheet2!H"&amp;(ROW(Sheet2!H1)*3+3))</f>
        <v>5</v>
      </c>
      <c r="E5" s="20">
        <f ca="1">INDIRECT("sheet2!E"&amp;(ROW(Sheet2!E1)*3+2))+INDIRECT("sheet2!I"&amp;(ROW(Sheet2!I1)*3+2))</f>
        <v>4</v>
      </c>
      <c r="F5" s="15">
        <f ca="1">INDIRECT("sheet2!E"&amp;(ROW(Sheet2!E1)*3+3))+INDIRECT("sheet2!I"&amp;(ROW(Sheet2!I1)*3+3))</f>
        <v>7</v>
      </c>
      <c r="G5" s="20">
        <f ca="1">SUM(C5,E5)</f>
        <v>6</v>
      </c>
      <c r="H5" s="15">
        <f ca="1">SUM(D5,F5)</f>
        <v>12</v>
      </c>
      <c r="I5" s="20">
        <f ca="1">INDIRECT("sheet2!F"&amp;(ROW(Sheet2!F1)*3+2))+INDIRECT("sheet2!J"&amp;(ROW(Sheet2!J1)*3+2))</f>
        <v>3</v>
      </c>
      <c r="J5" s="15">
        <f ca="1">INDIRECT("sheet2!F"&amp;(ROW(Sheet2!F1)*3+3))+INDIRECT("sheet2!J"&amp;(ROW(Sheet2!J1)*3+3))</f>
        <v>4</v>
      </c>
      <c r="K5" s="20">
        <f ca="1">INDIRECT("sheet2!G"&amp;(ROW(Sheet2!G1)*3+2))+INDIRECT("sheet2!K"&amp;(ROW(Sheet2!K1)*3+2))</f>
        <v>4</v>
      </c>
      <c r="L5" s="15">
        <f ca="1">INDIRECT("sheet2!G"&amp;(ROW(Sheet2!G1)*3+3))+INDIRECT("sheet2!K"&amp;(ROW(Sheet2!K1)*3+3))</f>
        <v>6</v>
      </c>
      <c r="M5" s="63">
        <f ca="1">SUM(I5,K5)</f>
        <v>7</v>
      </c>
      <c r="N5" s="64">
        <f ca="1">SUM(J5,L5)</f>
        <v>10</v>
      </c>
      <c r="O5" s="63">
        <f ca="1">SUM(G5,M5)</f>
        <v>13</v>
      </c>
      <c r="P5" s="64">
        <f ca="1">SUM(H5,N5)</f>
        <v>22</v>
      </c>
      <c r="R5" s="16">
        <f ca="1">SUM(O5:P5)</f>
        <v>35</v>
      </c>
    </row>
    <row r="6" spans="1:18" x14ac:dyDescent="0.45">
      <c r="A6" s="59">
        <v>45567</v>
      </c>
      <c r="B6" s="60" t="str">
        <f t="shared" ref="B6:B11" si="0">TEXT(A6,"aaa")</f>
        <v>水</v>
      </c>
      <c r="C6" s="20">
        <f ca="1">INDIRECT("sheet2!D"&amp;(ROW(Sheet2!D2)*3+2))+INDIRECT("sheet2!H"&amp;(ROW(Sheet2!H2)*3+2))</f>
        <v>6</v>
      </c>
      <c r="D6" s="15">
        <f ca="1">INDIRECT("sheet2!D"&amp;(ROW(Sheet2!D2)*3+3))+INDIRECT("sheet2!H"&amp;(ROW(Sheet2!H2)*3+3))</f>
        <v>9</v>
      </c>
      <c r="E6" s="20">
        <f ca="1">INDIRECT("sheet2!E"&amp;(ROW(Sheet2!E2)*3+2))+INDIRECT("sheet2!I"&amp;(ROW(Sheet2!I2)*3+2))</f>
        <v>8</v>
      </c>
      <c r="F6" s="15">
        <f ca="1">INDIRECT("sheet2!E"&amp;(ROW(Sheet2!E2)*3+3))+INDIRECT("sheet2!I"&amp;(ROW(Sheet2!I2)*3+3))</f>
        <v>11</v>
      </c>
      <c r="G6" s="20">
        <f t="shared" ref="G6:H11" ca="1" si="1">SUM(C6,E6)</f>
        <v>14</v>
      </c>
      <c r="H6" s="15">
        <f t="shared" ca="1" si="1"/>
        <v>20</v>
      </c>
      <c r="I6" s="20">
        <f ca="1">INDIRECT("sheet2!F"&amp;(ROW(Sheet2!F2)*3+2))+INDIRECT("sheet2!J"&amp;(ROW(Sheet2!J2)*3+2))</f>
        <v>6</v>
      </c>
      <c r="J6" s="15">
        <f ca="1">INDIRECT("sheet2!F"&amp;(ROW(Sheet2!F2)*3+3))+INDIRECT("sheet2!J"&amp;(ROW(Sheet2!J2)*3+3))</f>
        <v>8</v>
      </c>
      <c r="K6" s="20">
        <f ca="1">INDIRECT("sheet2!G"&amp;(ROW(Sheet2!G2)*3+2))+INDIRECT("sheet2!K"&amp;(ROW(Sheet2!K2)*3+2))</f>
        <v>8</v>
      </c>
      <c r="L6" s="15">
        <f ca="1">INDIRECT("sheet2!G"&amp;(ROW(Sheet2!G2)*3+3))+INDIRECT("sheet2!K"&amp;(ROW(Sheet2!K2)*3+3))</f>
        <v>10</v>
      </c>
      <c r="M6" s="63">
        <f t="shared" ref="M6:N11" ca="1" si="2">SUM(I6,K6)</f>
        <v>14</v>
      </c>
      <c r="N6" s="64">
        <f t="shared" ca="1" si="2"/>
        <v>18</v>
      </c>
      <c r="O6" s="63">
        <f t="shared" ref="O6:P11" ca="1" si="3">SUM(G6,M6)</f>
        <v>28</v>
      </c>
      <c r="P6" s="64">
        <f t="shared" ca="1" si="3"/>
        <v>38</v>
      </c>
      <c r="R6" s="16">
        <f t="shared" ref="R6:R12" ca="1" si="4">SUM(O6:P6)</f>
        <v>66</v>
      </c>
    </row>
    <row r="7" spans="1:18" x14ac:dyDescent="0.45">
      <c r="A7" s="59">
        <v>45568</v>
      </c>
      <c r="B7" s="60" t="str">
        <f t="shared" si="0"/>
        <v>木</v>
      </c>
      <c r="C7" s="20">
        <f ca="1">INDIRECT("sheet2!D"&amp;(ROW(Sheet2!D3)*3+2))+INDIRECT("sheet2!H"&amp;(ROW(Sheet2!H3)*3+2))</f>
        <v>10</v>
      </c>
      <c r="D7" s="15">
        <f ca="1">INDIRECT("sheet2!D"&amp;(ROW(Sheet2!D3)*3+3))+INDIRECT("sheet2!H"&amp;(ROW(Sheet2!H3)*3+3))</f>
        <v>13</v>
      </c>
      <c r="E7" s="20">
        <f ca="1">INDIRECT("sheet2!E"&amp;(ROW(Sheet2!E3)*3+2))+INDIRECT("sheet2!I"&amp;(ROW(Sheet2!I3)*3+2))</f>
        <v>12</v>
      </c>
      <c r="F7" s="15">
        <f ca="1">INDIRECT("sheet2!E"&amp;(ROW(Sheet2!E3)*3+3))+INDIRECT("sheet2!I"&amp;(ROW(Sheet2!I3)*3+3))</f>
        <v>15</v>
      </c>
      <c r="G7" s="20">
        <f t="shared" ca="1" si="1"/>
        <v>22</v>
      </c>
      <c r="H7" s="15">
        <f t="shared" ca="1" si="1"/>
        <v>28</v>
      </c>
      <c r="I7" s="20">
        <f ca="1">INDIRECT("sheet2!F"&amp;(ROW(Sheet2!F3)*3+2))+INDIRECT("sheet2!J"&amp;(ROW(Sheet2!J3)*3+2))</f>
        <v>10</v>
      </c>
      <c r="J7" s="15">
        <f ca="1">INDIRECT("sheet2!F"&amp;(ROW(Sheet2!F3)*3+3))+INDIRECT("sheet2!J"&amp;(ROW(Sheet2!J3)*3+3))</f>
        <v>12</v>
      </c>
      <c r="K7" s="20">
        <f ca="1">INDIRECT("sheet2!G"&amp;(ROW(Sheet2!G3)*3+2))+INDIRECT("sheet2!K"&amp;(ROW(Sheet2!K3)*3+2))</f>
        <v>12</v>
      </c>
      <c r="L7" s="15">
        <f ca="1">INDIRECT("sheet2!G"&amp;(ROW(Sheet2!G3)*3+3))+INDIRECT("sheet2!K"&amp;(ROW(Sheet2!K3)*3+3))</f>
        <v>14</v>
      </c>
      <c r="M7" s="63">
        <f t="shared" ca="1" si="2"/>
        <v>22</v>
      </c>
      <c r="N7" s="64">
        <f t="shared" ca="1" si="2"/>
        <v>26</v>
      </c>
      <c r="O7" s="63">
        <f t="shared" ca="1" si="3"/>
        <v>44</v>
      </c>
      <c r="P7" s="64">
        <f t="shared" ca="1" si="3"/>
        <v>54</v>
      </c>
      <c r="R7" s="16">
        <f t="shared" ca="1" si="4"/>
        <v>98</v>
      </c>
    </row>
    <row r="8" spans="1:18" x14ac:dyDescent="0.45">
      <c r="A8" s="59">
        <v>45569</v>
      </c>
      <c r="B8" s="60" t="str">
        <f t="shared" si="0"/>
        <v>金</v>
      </c>
      <c r="C8" s="20">
        <f ca="1">INDIRECT("sheet2!D"&amp;(ROW(Sheet2!D4)*3+2))+INDIRECT("sheet2!H"&amp;(ROW(Sheet2!H4)*3+2))</f>
        <v>14</v>
      </c>
      <c r="D8" s="15">
        <f ca="1">INDIRECT("sheet2!D"&amp;(ROW(Sheet2!D4)*3+3))+INDIRECT("sheet2!H"&amp;(ROW(Sheet2!H4)*3+3))</f>
        <v>17</v>
      </c>
      <c r="E8" s="20">
        <f ca="1">INDIRECT("sheet2!E"&amp;(ROW(Sheet2!E4)*3+2))+INDIRECT("sheet2!I"&amp;(ROW(Sheet2!I4)*3+2))</f>
        <v>16</v>
      </c>
      <c r="F8" s="15">
        <f ca="1">INDIRECT("sheet2!E"&amp;(ROW(Sheet2!E4)*3+3))+INDIRECT("sheet2!I"&amp;(ROW(Sheet2!I4)*3+3))</f>
        <v>19</v>
      </c>
      <c r="G8" s="20">
        <f t="shared" ca="1" si="1"/>
        <v>30</v>
      </c>
      <c r="H8" s="15">
        <f t="shared" ca="1" si="1"/>
        <v>36</v>
      </c>
      <c r="I8" s="20">
        <f ca="1">INDIRECT("sheet2!F"&amp;(ROW(Sheet2!F4)*3+2))+INDIRECT("sheet2!J"&amp;(ROW(Sheet2!J4)*3+2))</f>
        <v>14</v>
      </c>
      <c r="J8" s="15">
        <f ca="1">INDIRECT("sheet2!F"&amp;(ROW(Sheet2!F4)*3+3))+INDIRECT("sheet2!J"&amp;(ROW(Sheet2!J4)*3+3))</f>
        <v>16</v>
      </c>
      <c r="K8" s="20">
        <f ca="1">INDIRECT("sheet2!G"&amp;(ROW(Sheet2!G4)*3+2))+INDIRECT("sheet2!K"&amp;(ROW(Sheet2!K4)*3+2))</f>
        <v>16</v>
      </c>
      <c r="L8" s="15">
        <f ca="1">INDIRECT("sheet2!G"&amp;(ROW(Sheet2!G4)*3+3))+INDIRECT("sheet2!K"&amp;(ROW(Sheet2!K4)*3+3))</f>
        <v>18</v>
      </c>
      <c r="M8" s="63">
        <f t="shared" ca="1" si="2"/>
        <v>30</v>
      </c>
      <c r="N8" s="64">
        <f t="shared" ca="1" si="2"/>
        <v>34</v>
      </c>
      <c r="O8" s="63">
        <f t="shared" ca="1" si="3"/>
        <v>60</v>
      </c>
      <c r="P8" s="64">
        <f t="shared" ca="1" si="3"/>
        <v>70</v>
      </c>
      <c r="R8" s="16">
        <f t="shared" ca="1" si="4"/>
        <v>130</v>
      </c>
    </row>
    <row r="9" spans="1:18" x14ac:dyDescent="0.45">
      <c r="A9" s="59">
        <v>45570</v>
      </c>
      <c r="B9" s="60" t="str">
        <f t="shared" si="0"/>
        <v>土</v>
      </c>
      <c r="C9" s="20">
        <f ca="1">INDIRECT("sheet2!D"&amp;(ROW(Sheet2!D5)*3+2))+INDIRECT("sheet2!H"&amp;(ROW(Sheet2!H5)*3+2))</f>
        <v>10</v>
      </c>
      <c r="D9" s="15">
        <f ca="1">INDIRECT("sheet2!D"&amp;(ROW(Sheet2!D5)*3+3))+INDIRECT("sheet2!H"&amp;(ROW(Sheet2!H5)*3+3))</f>
        <v>13</v>
      </c>
      <c r="E9" s="20">
        <f ca="1">INDIRECT("sheet2!E"&amp;(ROW(Sheet2!E5)*3+2))+INDIRECT("sheet2!I"&amp;(ROW(Sheet2!I5)*3+2))</f>
        <v>12</v>
      </c>
      <c r="F9" s="15">
        <f ca="1">INDIRECT("sheet2!E"&amp;(ROW(Sheet2!E5)*3+3))+INDIRECT("sheet2!I"&amp;(ROW(Sheet2!I5)*3+3))</f>
        <v>15</v>
      </c>
      <c r="G9" s="20">
        <f t="shared" ca="1" si="1"/>
        <v>22</v>
      </c>
      <c r="H9" s="15">
        <f t="shared" ca="1" si="1"/>
        <v>28</v>
      </c>
      <c r="I9" s="20">
        <f ca="1">INDIRECT("sheet2!F"&amp;(ROW(Sheet2!F5)*3+2))+INDIRECT("sheet2!J"&amp;(ROW(Sheet2!J5)*3+2))</f>
        <v>18</v>
      </c>
      <c r="J9" s="15">
        <f ca="1">INDIRECT("sheet2!F"&amp;(ROW(Sheet2!F5)*3+3))+INDIRECT("sheet2!J"&amp;(ROW(Sheet2!J5)*3+3))</f>
        <v>20</v>
      </c>
      <c r="K9" s="20">
        <f ca="1">INDIRECT("sheet2!G"&amp;(ROW(Sheet2!G5)*3+2))+INDIRECT("sheet2!K"&amp;(ROW(Sheet2!K5)*3+2))</f>
        <v>20</v>
      </c>
      <c r="L9" s="15">
        <f ca="1">INDIRECT("sheet2!G"&amp;(ROW(Sheet2!G5)*3+3))+INDIRECT("sheet2!K"&amp;(ROW(Sheet2!K5)*3+3))</f>
        <v>22</v>
      </c>
      <c r="M9" s="63">
        <f t="shared" ca="1" si="2"/>
        <v>38</v>
      </c>
      <c r="N9" s="64">
        <f t="shared" ca="1" si="2"/>
        <v>42</v>
      </c>
      <c r="O9" s="63">
        <f t="shared" ca="1" si="3"/>
        <v>60</v>
      </c>
      <c r="P9" s="64">
        <f t="shared" ca="1" si="3"/>
        <v>70</v>
      </c>
      <c r="R9" s="16">
        <f t="shared" ca="1" si="4"/>
        <v>130</v>
      </c>
    </row>
    <row r="10" spans="1:18" x14ac:dyDescent="0.45">
      <c r="A10" s="59">
        <v>45571</v>
      </c>
      <c r="B10" s="60" t="str">
        <f t="shared" si="0"/>
        <v>日</v>
      </c>
      <c r="C10" s="20">
        <f ca="1">INDIRECT("sheet2!D"&amp;(ROW(Sheet2!D6)*3+2))+INDIRECT("sheet2!H"&amp;(ROW(Sheet2!H6)*3+2))</f>
        <v>16</v>
      </c>
      <c r="D10" s="15">
        <f ca="1">INDIRECT("sheet2!D"&amp;(ROW(Sheet2!D6)*3+3))+INDIRECT("sheet2!H"&amp;(ROW(Sheet2!H6)*3+3))</f>
        <v>19</v>
      </c>
      <c r="E10" s="20">
        <f ca="1">INDIRECT("sheet2!E"&amp;(ROW(Sheet2!E6)*3+2))+INDIRECT("sheet2!I"&amp;(ROW(Sheet2!I6)*3+2))</f>
        <v>18</v>
      </c>
      <c r="F10" s="15">
        <f ca="1">INDIRECT("sheet2!E"&amp;(ROW(Sheet2!E6)*3+3))+INDIRECT("sheet2!I"&amp;(ROW(Sheet2!I6)*3+3))</f>
        <v>21</v>
      </c>
      <c r="G10" s="20">
        <f t="shared" ca="1" si="1"/>
        <v>34</v>
      </c>
      <c r="H10" s="15">
        <f t="shared" ca="1" si="1"/>
        <v>40</v>
      </c>
      <c r="I10" s="20">
        <f ca="1">INDIRECT("sheet2!F"&amp;(ROW(Sheet2!F6)*3+2))+INDIRECT("sheet2!J"&amp;(ROW(Sheet2!J6)*3+2))</f>
        <v>22</v>
      </c>
      <c r="J10" s="15">
        <f ca="1">INDIRECT("sheet2!F"&amp;(ROW(Sheet2!F6)*3+3))+INDIRECT("sheet2!J"&amp;(ROW(Sheet2!J6)*3+3))</f>
        <v>24</v>
      </c>
      <c r="K10" s="20">
        <f ca="1">INDIRECT("sheet2!G"&amp;(ROW(Sheet2!G6)*3+2))+INDIRECT("sheet2!K"&amp;(ROW(Sheet2!K6)*3+2))</f>
        <v>24</v>
      </c>
      <c r="L10" s="15">
        <f ca="1">INDIRECT("sheet2!G"&amp;(ROW(Sheet2!G6)*3+3))+INDIRECT("sheet2!K"&amp;(ROW(Sheet2!K6)*3+3))</f>
        <v>26</v>
      </c>
      <c r="M10" s="63">
        <f t="shared" ca="1" si="2"/>
        <v>46</v>
      </c>
      <c r="N10" s="64">
        <f t="shared" ca="1" si="2"/>
        <v>50</v>
      </c>
      <c r="O10" s="63">
        <f t="shared" ca="1" si="3"/>
        <v>80</v>
      </c>
      <c r="P10" s="64">
        <f t="shared" ca="1" si="3"/>
        <v>90</v>
      </c>
      <c r="R10" s="16">
        <f t="shared" ca="1" si="4"/>
        <v>170</v>
      </c>
    </row>
    <row r="11" spans="1:18" ht="16.2" customHeight="1" x14ac:dyDescent="0.45">
      <c r="A11" s="59">
        <v>45572</v>
      </c>
      <c r="B11" s="60" t="str">
        <f t="shared" si="0"/>
        <v>月</v>
      </c>
      <c r="C11" s="20">
        <f ca="1">INDIRECT("sheet2!D"&amp;(ROW(Sheet2!D7)*3+2))+INDIRECT("sheet2!H"&amp;(ROW(Sheet2!H7)*3+2))</f>
        <v>22</v>
      </c>
      <c r="D11" s="15">
        <f ca="1">INDIRECT("sheet2!D"&amp;(ROW(Sheet2!D7)*3+3))+INDIRECT("sheet2!H"&amp;(ROW(Sheet2!H7)*3+3))</f>
        <v>25</v>
      </c>
      <c r="E11" s="20">
        <f ca="1">INDIRECT("sheet2!E"&amp;(ROW(Sheet2!E7)*3+2))+INDIRECT("sheet2!I"&amp;(ROW(Sheet2!I7)*3+2))</f>
        <v>24</v>
      </c>
      <c r="F11" s="15">
        <f ca="1">INDIRECT("sheet2!E"&amp;(ROW(Sheet2!E7)*3+3))+INDIRECT("sheet2!I"&amp;(ROW(Sheet2!I7)*3+3))</f>
        <v>27</v>
      </c>
      <c r="G11" s="20">
        <f t="shared" ca="1" si="1"/>
        <v>46</v>
      </c>
      <c r="H11" s="15">
        <f t="shared" ca="1" si="1"/>
        <v>52</v>
      </c>
      <c r="I11" s="20">
        <f ca="1">INDIRECT("sheet2!F"&amp;(ROW(Sheet2!F7)*3+2))+INDIRECT("sheet2!J"&amp;(ROW(Sheet2!J7)*3+2))</f>
        <v>26</v>
      </c>
      <c r="J11" s="15">
        <f ca="1">INDIRECT("sheet2!F"&amp;(ROW(Sheet2!F7)*3+3))+INDIRECT("sheet2!J"&amp;(ROW(Sheet2!J7)*3+3))</f>
        <v>28</v>
      </c>
      <c r="K11" s="20">
        <f ca="1">INDIRECT("sheet2!G"&amp;(ROW(Sheet2!G7)*3+2))+INDIRECT("sheet2!K"&amp;(ROW(Sheet2!K7)*3+2))</f>
        <v>28</v>
      </c>
      <c r="L11" s="15">
        <f ca="1">INDIRECT("sheet2!G"&amp;(ROW(Sheet2!G7)*3+3))+INDIRECT("sheet2!K"&amp;(ROW(Sheet2!K7)*3+3))</f>
        <v>30</v>
      </c>
      <c r="M11" s="63">
        <f t="shared" ca="1" si="2"/>
        <v>54</v>
      </c>
      <c r="N11" s="64">
        <f t="shared" ca="1" si="2"/>
        <v>58</v>
      </c>
      <c r="O11" s="63">
        <f t="shared" ca="1" si="3"/>
        <v>100</v>
      </c>
      <c r="P11" s="64">
        <f t="shared" ca="1" si="3"/>
        <v>110</v>
      </c>
      <c r="R11" s="16">
        <f t="shared" ca="1" si="4"/>
        <v>210</v>
      </c>
    </row>
    <row r="12" spans="1:18" ht="16.2" customHeight="1" x14ac:dyDescent="0.45">
      <c r="A12" s="100" t="s">
        <v>2</v>
      </c>
      <c r="B12" s="100"/>
      <c r="C12" s="61">
        <f ca="1">SUM(C5:C11)</f>
        <v>80</v>
      </c>
      <c r="D12" s="62">
        <f t="shared" ref="D12:O12" ca="1" si="5">SUM(D5:D11)</f>
        <v>101</v>
      </c>
      <c r="E12" s="61">
        <f t="shared" ca="1" si="5"/>
        <v>94</v>
      </c>
      <c r="F12" s="62">
        <f t="shared" ca="1" si="5"/>
        <v>115</v>
      </c>
      <c r="G12" s="61">
        <f t="shared" ca="1" si="5"/>
        <v>174</v>
      </c>
      <c r="H12" s="62">
        <f ca="1">SUM(H5:H11)</f>
        <v>216</v>
      </c>
      <c r="I12" s="61">
        <f t="shared" ca="1" si="5"/>
        <v>99</v>
      </c>
      <c r="J12" s="62">
        <f t="shared" ca="1" si="5"/>
        <v>112</v>
      </c>
      <c r="K12" s="61">
        <f t="shared" ca="1" si="5"/>
        <v>112</v>
      </c>
      <c r="L12" s="62">
        <f t="shared" ca="1" si="5"/>
        <v>126</v>
      </c>
      <c r="M12" s="61">
        <f t="shared" ca="1" si="5"/>
        <v>211</v>
      </c>
      <c r="N12" s="62">
        <f t="shared" ca="1" si="5"/>
        <v>238</v>
      </c>
      <c r="O12" s="61">
        <f t="shared" ca="1" si="5"/>
        <v>385</v>
      </c>
      <c r="P12" s="62">
        <f ca="1">SUM(P5:P11)</f>
        <v>454</v>
      </c>
      <c r="R12" s="16">
        <f t="shared" ca="1" si="4"/>
        <v>839</v>
      </c>
    </row>
    <row r="14" spans="1:18" x14ac:dyDescent="0.45">
      <c r="B14" s="17"/>
      <c r="C14" s="17"/>
      <c r="D14" s="17"/>
      <c r="E14" s="17"/>
      <c r="F14" s="17"/>
      <c r="G14" s="17"/>
      <c r="H14" s="17"/>
      <c r="I14" s="17"/>
    </row>
    <row r="15" spans="1:18" x14ac:dyDescent="0.45">
      <c r="A15" s="18"/>
      <c r="B15" s="19" t="s">
        <v>38</v>
      </c>
      <c r="C15" s="17"/>
      <c r="D15" s="17"/>
      <c r="E15" s="17"/>
      <c r="F15" s="17"/>
      <c r="G15" s="17"/>
      <c r="H15" s="17"/>
      <c r="I15" s="17"/>
    </row>
    <row r="16" spans="1:18" x14ac:dyDescent="0.45">
      <c r="A16" s="18"/>
      <c r="B16" s="17"/>
      <c r="D16" s="17"/>
      <c r="E16" s="17"/>
      <c r="F16" s="17"/>
      <c r="G16" s="17"/>
      <c r="H16" s="17"/>
    </row>
    <row r="17" spans="2:9" x14ac:dyDescent="0.45">
      <c r="B17" s="19"/>
      <c r="D17" s="17"/>
      <c r="E17" s="17"/>
      <c r="F17" s="17"/>
      <c r="G17" s="17"/>
      <c r="H17" s="17"/>
    </row>
    <row r="18" spans="2:9" x14ac:dyDescent="0.45">
      <c r="B18" s="17"/>
      <c r="D18" s="17"/>
      <c r="E18" s="17"/>
      <c r="F18" s="17"/>
      <c r="G18" s="17"/>
      <c r="H18" s="17"/>
    </row>
    <row r="19" spans="2:9" x14ac:dyDescent="0.45">
      <c r="B19" s="17"/>
      <c r="D19" s="17"/>
      <c r="E19" s="17"/>
      <c r="F19" s="17"/>
      <c r="G19" s="17"/>
      <c r="H19" s="17"/>
    </row>
    <row r="20" spans="2:9" x14ac:dyDescent="0.45">
      <c r="B20" s="17"/>
      <c r="D20" s="17"/>
      <c r="E20" s="17"/>
      <c r="F20" s="17"/>
      <c r="G20" s="17"/>
      <c r="H20" s="17"/>
      <c r="I20" s="17"/>
    </row>
    <row r="21" spans="2:9" x14ac:dyDescent="0.45">
      <c r="B21" s="17"/>
    </row>
    <row r="22" spans="2:9" x14ac:dyDescent="0.45">
      <c r="B22" s="19"/>
    </row>
    <row r="23" spans="2:9" x14ac:dyDescent="0.45">
      <c r="B23" s="17"/>
    </row>
    <row r="24" spans="2:9" x14ac:dyDescent="0.45">
      <c r="B24" s="17"/>
    </row>
    <row r="26" spans="2:9" x14ac:dyDescent="0.45">
      <c r="B26" s="17"/>
      <c r="C26" s="17"/>
    </row>
  </sheetData>
  <mergeCells count="12">
    <mergeCell ref="O2:P3"/>
    <mergeCell ref="C3:D3"/>
    <mergeCell ref="E3:F3"/>
    <mergeCell ref="I3:J3"/>
    <mergeCell ref="K3:L3"/>
    <mergeCell ref="I2:L2"/>
    <mergeCell ref="M2:N3"/>
    <mergeCell ref="A12:B12"/>
    <mergeCell ref="A2:A4"/>
    <mergeCell ref="B2:B4"/>
    <mergeCell ref="C2:F2"/>
    <mergeCell ref="G2:H3"/>
  </mergeCells>
  <phoneticPr fontId="1"/>
  <conditionalFormatting sqref="C5:P11">
    <cfRule type="expression" dxfId="5" priority="1">
      <formula>AND(MOD(ROW(), 2) &lt;&gt; 0,#REF!="利用日",$AR5&lt;&gt;"利用日")</formula>
    </cfRule>
    <cfRule type="expression" dxfId="4" priority="2">
      <formula>$AD5="利用日"</formula>
    </cfRule>
    <cfRule type="expression" dxfId="3" priority="3">
      <formula>AND($AR5="利用日",#REF!="利用日")</formula>
    </cfRule>
    <cfRule type="expression" dxfId="2" priority="4">
      <formula>$AR5="利用日"</formula>
    </cfRule>
    <cfRule type="expression" dxfId="1" priority="5">
      <formula>$AQ5="休館日"</formula>
    </cfRule>
    <cfRule type="expression" dxfId="0" priority="6">
      <formula>$Y5="休館日"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邦夫 谷本</dc:creator>
  <cp:lastModifiedBy>邦夫 谷本</cp:lastModifiedBy>
  <dcterms:created xsi:type="dcterms:W3CDTF">2024-10-09T02:03:09Z</dcterms:created>
  <dcterms:modified xsi:type="dcterms:W3CDTF">2024-12-03T21:53:42Z</dcterms:modified>
</cp:coreProperties>
</file>